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DieseArbeitsmappe" defaultThemeVersion="124226"/>
  <bookViews>
    <workbookView xWindow="9240" yWindow="65461" windowWidth="6060" windowHeight="8700" tabRatio="840" activeTab="2"/>
  </bookViews>
  <sheets>
    <sheet name="Mannschaft für Urkunde" sheetId="11" r:id="rId1"/>
    <sheet name="Einzel" sheetId="10" r:id="rId2"/>
    <sheet name="Eingabe" sheetId="12" r:id="rId3"/>
    <sheet name="Ergebnis Liste u. Ausgabe" sheetId="1" r:id="rId4"/>
    <sheet name="Ausdruck Kari" sheetId="3" r:id="rId5"/>
    <sheet name="Mannschaftsergebnis" sheetId="13" r:id="rId6"/>
    <sheet name="Tabelle Ergebnis" sheetId="5" r:id="rId7"/>
    <sheet name="Zwischenergebnis" sheetId="7" r:id="rId8"/>
    <sheet name="Berechnung" sheetId="9" r:id="rId9"/>
    <sheet name="Tabelle1" sheetId="14" r:id="rId10"/>
  </sheets>
  <definedNames>
    <definedName name="_xlnm.Print_Area" localSheetId="4">'Ausdruck Kari'!$A$1:$Q$92</definedName>
    <definedName name="_xlnm.Print_Area" localSheetId="2">'Eingabe'!$A$1:$Q$56</definedName>
    <definedName name="_xlnm.Print_Area" localSheetId="3">'Ergebnis Liste u. Ausgabe'!$A$1:$AB$44</definedName>
    <definedName name="_xlnm.Print_Titles" localSheetId="1">'Einzel'!$1:$3</definedName>
    <definedName name="_xlnm.Print_Titles" localSheetId="3">'Ergebnis Liste u. Ausgabe'!$1:$2</definedName>
  </definedNames>
  <calcPr calcId="145621"/>
</workbook>
</file>

<file path=xl/sharedStrings.xml><?xml version="1.0" encoding="utf-8"?>
<sst xmlns="http://schemas.openxmlformats.org/spreadsheetml/2006/main" count="346" uniqueCount="66">
  <si>
    <t>1.Sprung</t>
  </si>
  <si>
    <t>2. Sprung</t>
  </si>
  <si>
    <t>bester
Sprung</t>
  </si>
  <si>
    <t>Barren</t>
  </si>
  <si>
    <t xml:space="preserve">Balken </t>
  </si>
  <si>
    <t>Boden</t>
  </si>
  <si>
    <t>Gesamt</t>
  </si>
  <si>
    <t>Platz</t>
  </si>
  <si>
    <t>Verein</t>
  </si>
  <si>
    <t>Vorrunde</t>
  </si>
  <si>
    <t>Gerätepunkte</t>
  </si>
  <si>
    <t>Punkte</t>
  </si>
  <si>
    <t>Rückrunde</t>
  </si>
  <si>
    <t>Endergebnis</t>
  </si>
  <si>
    <t>Sprung</t>
  </si>
  <si>
    <t>:</t>
  </si>
  <si>
    <t>Balken</t>
  </si>
  <si>
    <t>Name</t>
  </si>
  <si>
    <t>Name1</t>
  </si>
  <si>
    <t>Name2</t>
  </si>
  <si>
    <t>Name3</t>
  </si>
  <si>
    <t>Name4</t>
  </si>
  <si>
    <t>Name5</t>
  </si>
  <si>
    <t>Name6</t>
  </si>
  <si>
    <t>Name7</t>
  </si>
  <si>
    <t>Name8</t>
  </si>
  <si>
    <t>Wettkampf:</t>
  </si>
  <si>
    <t>MW-Kari</t>
  </si>
  <si>
    <t>2.Sprung</t>
  </si>
  <si>
    <t>E-W</t>
  </si>
  <si>
    <t>1.E-W</t>
  </si>
  <si>
    <t>2.E-W</t>
  </si>
  <si>
    <t>E-A</t>
  </si>
  <si>
    <t>D-N</t>
  </si>
  <si>
    <t>E-N</t>
  </si>
  <si>
    <t>Pen.</t>
  </si>
  <si>
    <t>Gau-Liga-Endkampf 2018 Mörlenbach</t>
  </si>
  <si>
    <t>WK.-NR.: A-Liga</t>
  </si>
  <si>
    <t>LK 3</t>
  </si>
  <si>
    <t>Verein DJK Hockenheim</t>
  </si>
  <si>
    <t>Verein TSG Seckenheim</t>
  </si>
  <si>
    <t>Verein TSG Weinheim</t>
  </si>
  <si>
    <t>neutr..</t>
  </si>
  <si>
    <t>neutr.</t>
  </si>
  <si>
    <t>Merit Schlafmann</t>
  </si>
  <si>
    <t>Lara Keck</t>
  </si>
  <si>
    <t>Luisa Dünnebier</t>
  </si>
  <si>
    <t>Evelyn Weißbecker</t>
  </si>
  <si>
    <t>Laura Amend</t>
  </si>
  <si>
    <t>Sophia von Gudenberg</t>
  </si>
  <si>
    <t>Leja Strauß</t>
  </si>
  <si>
    <t>Maya Schenk</t>
  </si>
  <si>
    <t>Marleen Haas</t>
  </si>
  <si>
    <t>Lisa-Marie Lillu</t>
  </si>
  <si>
    <t>Luisa Fellhauer</t>
  </si>
  <si>
    <t>Nadine Merker</t>
  </si>
  <si>
    <t>Nina Münch</t>
  </si>
  <si>
    <t>Holly Bratek</t>
  </si>
  <si>
    <t>Emilia Maier</t>
  </si>
  <si>
    <t>Charlotte Löbau</t>
  </si>
  <si>
    <t>Lotta Weißenberger</t>
  </si>
  <si>
    <t>Esther Götz</t>
  </si>
  <si>
    <t>Julia Schöne</t>
  </si>
  <si>
    <t>Anna Härle</t>
  </si>
  <si>
    <t>Mira Schäffner</t>
  </si>
  <si>
    <t>Greta Brennecke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</si>
</sst>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;[Red]0.0"/>
    <numFmt numFmtId="165" formatCode="0.0"/>
  </numFmts>
  <fonts count="12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300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2" fontId="0" fillId="0" borderId="0" xfId="0" applyNumberFormat="1"/>
    <xf numFmtId="0" fontId="0" fillId="0" borderId="3" xfId="0" applyBorder="1"/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5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3" xfId="0" applyFont="1" applyBorder="1"/>
    <xf numFmtId="0" fontId="6" fillId="0" borderId="0" xfId="0" applyFont="1"/>
    <xf numFmtId="49" fontId="5" fillId="0" borderId="8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1" xfId="0" applyBorder="1" applyAlignment="1">
      <alignment wrapText="1"/>
    </xf>
    <xf numFmtId="2" fontId="0" fillId="0" borderId="12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9" xfId="0" applyBorder="1"/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2" fontId="0" fillId="0" borderId="20" xfId="0" applyNumberFormat="1" applyBorder="1" applyAlignment="1">
      <alignment horizontal="center"/>
    </xf>
    <xf numFmtId="0" fontId="6" fillId="0" borderId="3" xfId="0" applyFont="1" applyBorder="1"/>
    <xf numFmtId="2" fontId="6" fillId="0" borderId="3" xfId="0" applyNumberFormat="1" applyFont="1" applyBorder="1"/>
    <xf numFmtId="0" fontId="6" fillId="0" borderId="3" xfId="0" applyFont="1" applyBorder="1" applyAlignment="1">
      <alignment horizontal="center"/>
    </xf>
    <xf numFmtId="1" fontId="0" fillId="0" borderId="0" xfId="0" applyNumberFormat="1"/>
    <xf numFmtId="2" fontId="0" fillId="0" borderId="0" xfId="0" applyNumberForma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7" fillId="0" borderId="0" xfId="0" applyFont="1"/>
    <xf numFmtId="2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/>
    <xf numFmtId="0" fontId="2" fillId="0" borderId="0" xfId="0" applyFont="1"/>
    <xf numFmtId="0" fontId="1" fillId="0" borderId="9" xfId="0" applyFont="1" applyBorder="1"/>
    <xf numFmtId="0" fontId="2" fillId="0" borderId="22" xfId="0" applyFont="1" applyBorder="1"/>
    <xf numFmtId="0" fontId="0" fillId="0" borderId="15" xfId="0" applyBorder="1"/>
    <xf numFmtId="1" fontId="2" fillId="0" borderId="23" xfId="0" applyNumberFormat="1" applyFont="1" applyBorder="1" applyAlignment="1">
      <alignment horizontal="center"/>
    </xf>
    <xf numFmtId="0" fontId="0" fillId="0" borderId="6" xfId="0" applyBorder="1"/>
    <xf numFmtId="1" fontId="2" fillId="0" borderId="24" xfId="0" applyNumberFormat="1" applyFont="1" applyBorder="1" applyAlignment="1">
      <alignment horizontal="center"/>
    </xf>
    <xf numFmtId="0" fontId="1" fillId="0" borderId="22" xfId="0" applyFont="1" applyBorder="1"/>
    <xf numFmtId="1" fontId="0" fillId="0" borderId="23" xfId="0" applyNumberFormat="1" applyBorder="1" applyAlignment="1">
      <alignment horizontal="center"/>
    </xf>
    <xf numFmtId="0" fontId="1" fillId="0" borderId="10" xfId="0" applyFont="1" applyBorder="1"/>
    <xf numFmtId="1" fontId="4" fillId="0" borderId="7" xfId="0" applyNumberFormat="1" applyFont="1" applyBorder="1" applyAlignment="1">
      <alignment horizontal="center"/>
    </xf>
    <xf numFmtId="0" fontId="9" fillId="0" borderId="0" xfId="0" applyFont="1"/>
    <xf numFmtId="2" fontId="0" fillId="0" borderId="3" xfId="0" applyNumberFormat="1" applyBorder="1"/>
    <xf numFmtId="2" fontId="0" fillId="0" borderId="2" xfId="0" applyNumberFormat="1" applyBorder="1"/>
    <xf numFmtId="0" fontId="9" fillId="0" borderId="1" xfId="0" applyFont="1" applyBorder="1"/>
    <xf numFmtId="2" fontId="0" fillId="0" borderId="1" xfId="0" applyNumberFormat="1" applyBorder="1"/>
    <xf numFmtId="2" fontId="0" fillId="0" borderId="25" xfId="0" applyNumberFormat="1" applyBorder="1"/>
    <xf numFmtId="2" fontId="0" fillId="0" borderId="9" xfId="0" applyNumberFormat="1" applyBorder="1"/>
    <xf numFmtId="2" fontId="0" fillId="0" borderId="26" xfId="0" applyNumberFormat="1" applyBorder="1"/>
    <xf numFmtId="2" fontId="0" fillId="0" borderId="21" xfId="0" applyNumberFormat="1" applyBorder="1"/>
    <xf numFmtId="2" fontId="6" fillId="0" borderId="0" xfId="0" applyNumberFormat="1" applyFont="1"/>
    <xf numFmtId="2" fontId="0" fillId="0" borderId="21" xfId="0" applyNumberFormat="1" applyBorder="1" applyAlignment="1">
      <alignment horizontal="center" vertical="top" wrapText="1"/>
    </xf>
    <xf numFmtId="2" fontId="6" fillId="0" borderId="0" xfId="0" applyNumberFormat="1" applyFont="1" applyAlignment="1">
      <alignment horizontal="center" vertical="top"/>
    </xf>
    <xf numFmtId="2" fontId="0" fillId="0" borderId="16" xfId="0" applyNumberFormat="1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164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0" fontId="6" fillId="0" borderId="0" xfId="0" applyFont="1" applyAlignment="1">
      <alignment/>
    </xf>
    <xf numFmtId="2" fontId="0" fillId="0" borderId="1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" fontId="0" fillId="0" borderId="29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1" xfId="0" applyNumberFormat="1" applyBorder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Border="1"/>
    <xf numFmtId="1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26" xfId="0" applyFont="1" applyBorder="1"/>
    <xf numFmtId="1" fontId="4" fillId="0" borderId="8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5" fontId="4" fillId="0" borderId="18" xfId="0" applyNumberFormat="1" applyFont="1" applyBorder="1" applyAlignment="1">
      <alignment horizontal="center"/>
    </xf>
    <xf numFmtId="0" fontId="0" fillId="0" borderId="25" xfId="0" applyBorder="1"/>
    <xf numFmtId="164" fontId="4" fillId="0" borderId="12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0" fillId="0" borderId="25" xfId="0" applyBorder="1" applyAlignment="1">
      <alignment wrapText="1"/>
    </xf>
    <xf numFmtId="2" fontId="0" fillId="0" borderId="9" xfId="0" applyNumberFormat="1" applyFont="1" applyBorder="1"/>
    <xf numFmtId="2" fontId="0" fillId="0" borderId="4" xfId="0" applyNumberFormat="1" applyBorder="1" applyAlignment="1">
      <alignment horizontal="center" vertical="top"/>
    </xf>
    <xf numFmtId="2" fontId="0" fillId="0" borderId="3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0" borderId="35" xfId="0" applyBorder="1" applyAlignment="1">
      <alignment horizontal="left"/>
    </xf>
    <xf numFmtId="0" fontId="10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 topLeftCell="A1">
      <pane ySplit="1" topLeftCell="A2" activePane="bottomLeft" state="frozen"/>
      <selection pane="bottomLeft" activeCell="A11" sqref="A11"/>
    </sheetView>
  </sheetViews>
  <sheetFormatPr defaultColWidth="11.421875" defaultRowHeight="12.75"/>
  <cols>
    <col min="1" max="1" width="16.00390625" style="0" customWidth="1"/>
    <col min="10" max="10" width="5.140625" style="0" customWidth="1"/>
    <col min="11" max="11" width="2.140625" style="9" customWidth="1"/>
    <col min="12" max="12" width="4.8515625" style="0" customWidth="1"/>
    <col min="13" max="13" width="7.57421875" style="0" bestFit="1" customWidth="1"/>
    <col min="14" max="14" width="5.28125" style="0" bestFit="1" customWidth="1"/>
  </cols>
  <sheetData>
    <row r="1" spans="1:14" ht="12.75">
      <c r="A1" t="s">
        <v>8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s="128" t="s">
        <v>11</v>
      </c>
      <c r="K1" s="128"/>
      <c r="L1" s="128"/>
      <c r="M1" t="s">
        <v>6</v>
      </c>
      <c r="N1" t="s">
        <v>7</v>
      </c>
    </row>
    <row r="2" spans="1:14" ht="12.75">
      <c r="A2" t="str">
        <f>'Ergebnis Liste u. Ausgabe'!A4</f>
        <v>Verein DJK Hockenheim</v>
      </c>
      <c r="B2" t="str">
        <f>'Ergebnis Liste u. Ausgabe'!A5</f>
        <v>Leja Strauß</v>
      </c>
      <c r="C2" t="str">
        <f>'Ergebnis Liste u. Ausgabe'!A6</f>
        <v>Maya Schenk</v>
      </c>
      <c r="D2" t="str">
        <f>'Ergebnis Liste u. Ausgabe'!A7</f>
        <v>Marleen Haas</v>
      </c>
      <c r="E2" t="str">
        <f>'Ergebnis Liste u. Ausgabe'!A8</f>
        <v>Lisa-Marie Lillu</v>
      </c>
      <c r="F2" t="str">
        <f>'Ergebnis Liste u. Ausgabe'!A9</f>
        <v>Luisa Fellhauer</v>
      </c>
      <c r="G2" t="str">
        <f>'Ergebnis Liste u. Ausgabe'!A10</f>
        <v>Nadine Merker</v>
      </c>
      <c r="H2" t="str">
        <f>'Ergebnis Liste u. Ausgabe'!A11</f>
        <v>Nina Münch</v>
      </c>
      <c r="I2" t="str">
        <f>'Ergebnis Liste u. Ausgabe'!A12</f>
        <v>Greta Brennecke</v>
      </c>
      <c r="J2" s="49">
        <f>'Tabelle Ergebnis'!Q5</f>
        <v>2</v>
      </c>
      <c r="K2" s="9" t="s">
        <v>15</v>
      </c>
      <c r="L2" s="49">
        <f>'Tabelle Ergebnis'!S5</f>
        <v>6</v>
      </c>
      <c r="M2" s="5">
        <f>'Ergebnis Liste u. Ausgabe'!AA13</f>
        <v>145.6</v>
      </c>
      <c r="N2" s="49">
        <f>'Tabelle Ergebnis'!T5</f>
        <v>2</v>
      </c>
    </row>
    <row r="3" spans="1:14" ht="12.75">
      <c r="A3" t="str">
        <f>'Ergebnis Liste u. Ausgabe'!A16</f>
        <v>Verein TSG Seckenheim</v>
      </c>
      <c r="B3" t="str">
        <f>'Ergebnis Liste u. Ausgabe'!A17</f>
        <v>Holly Bratek</v>
      </c>
      <c r="C3" t="str">
        <f>'Ergebnis Liste u. Ausgabe'!A18</f>
        <v>Emilia Maier</v>
      </c>
      <c r="D3" t="str">
        <f>'Ergebnis Liste u. Ausgabe'!A19</f>
        <v>Charlotte Löbau</v>
      </c>
      <c r="E3" t="str">
        <f>'Ergebnis Liste u. Ausgabe'!A20</f>
        <v>Lotta Weißenberger</v>
      </c>
      <c r="F3" t="str">
        <f>'Ergebnis Liste u. Ausgabe'!A21</f>
        <v>Esther Götz</v>
      </c>
      <c r="G3" t="str">
        <f>'Ergebnis Liste u. Ausgabe'!A22</f>
        <v>Julia Schöne</v>
      </c>
      <c r="H3" t="str">
        <f>'Ergebnis Liste u. Ausgabe'!A23</f>
        <v>Anna Härle</v>
      </c>
      <c r="I3" t="str">
        <f>'Ergebnis Liste u. Ausgabe'!A24</f>
        <v>Mira Schäffner</v>
      </c>
      <c r="J3" s="49">
        <f>'Tabelle Ergebnis'!Q6</f>
        <v>8</v>
      </c>
      <c r="K3" s="9" t="s">
        <v>15</v>
      </c>
      <c r="L3" s="49">
        <f>'Tabelle Ergebnis'!S6</f>
        <v>0</v>
      </c>
      <c r="M3" s="5">
        <f>'Ergebnis Liste u. Ausgabe'!AA25</f>
        <v>151.3</v>
      </c>
      <c r="N3" s="49">
        <f>'Tabelle Ergebnis'!T6</f>
        <v>1</v>
      </c>
    </row>
    <row r="4" spans="1:14" ht="12.75">
      <c r="A4" t="str">
        <f>'Ergebnis Liste u. Ausgabe'!A28</f>
        <v>Verein TSG Weinheim</v>
      </c>
      <c r="B4" t="str">
        <f>'Ergebnis Liste u. Ausgabe'!A29</f>
        <v>Merit Schlafmann</v>
      </c>
      <c r="C4" t="str">
        <f>'Ergebnis Liste u. Ausgabe'!A30</f>
        <v>Lara Keck</v>
      </c>
      <c r="D4" t="str">
        <f>'Ergebnis Liste u. Ausgabe'!A31</f>
        <v>Luisa Dünnebier</v>
      </c>
      <c r="E4" t="str">
        <f>'Ergebnis Liste u. Ausgabe'!A32</f>
        <v>Evelyn Weißbecker</v>
      </c>
      <c r="F4" t="str">
        <f>'Ergebnis Liste u. Ausgabe'!A33</f>
        <v>Laura Amend</v>
      </c>
      <c r="G4" t="str">
        <f>'Ergebnis Liste u. Ausgabe'!A34</f>
        <v>Sophia von Gudenberg</v>
      </c>
      <c r="H4">
        <f>'Ergebnis Liste u. Ausgabe'!A35</f>
        <v>0</v>
      </c>
      <c r="I4">
        <f>'Ergebnis Liste u. Ausgabe'!A36</f>
        <v>0</v>
      </c>
      <c r="J4" s="49">
        <f>'Tabelle Ergebnis'!Q7</f>
        <v>2</v>
      </c>
      <c r="K4" s="9" t="s">
        <v>15</v>
      </c>
      <c r="L4" s="49">
        <f>'Tabelle Ergebnis'!S7</f>
        <v>6</v>
      </c>
      <c r="M4" s="5">
        <f>'Ergebnis Liste u. Ausgabe'!AA37</f>
        <v>147.3</v>
      </c>
      <c r="N4" s="49">
        <f>'Tabelle Ergebnis'!T7</f>
        <v>2</v>
      </c>
    </row>
    <row r="5" ht="12.75">
      <c r="N5" s="49"/>
    </row>
    <row r="6" spans="1:3" ht="12.75">
      <c r="A6" t="str">
        <f>Eingabe!A2</f>
        <v>WK.-NR.: A-Liga</v>
      </c>
      <c r="B6" t="str">
        <f>Eingabe!B2</f>
        <v>Wettkampf:</v>
      </c>
      <c r="C6">
        <f>Eingabe!F2</f>
        <v>0</v>
      </c>
    </row>
  </sheetData>
  <mergeCells count="1">
    <mergeCell ref="J1:L1"/>
  </mergeCells>
  <printOptions/>
  <pageMargins left="0.787401575" right="0.4" top="0.984251969" bottom="0.984251969" header="0.4921259845" footer="0.4921259845"/>
  <pageSetup horizontalDpi="300" verticalDpi="300" orientation="landscape" paperSize="9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87401575" bottom="0.787401575" header="0.3" footer="0.3"/>
  <pageSetup orientation="portrait" paperSize="9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 topLeftCell="A1">
      <pane ySplit="3" topLeftCell="A4" activePane="bottomLeft" state="frozen"/>
      <selection pane="bottomLeft" activeCell="C11" sqref="C11"/>
    </sheetView>
  </sheetViews>
  <sheetFormatPr defaultColWidth="11.421875" defaultRowHeight="12.75"/>
  <cols>
    <col min="1" max="1" width="5.57421875" style="0" bestFit="1" customWidth="1"/>
    <col min="2" max="2" width="25.421875" style="0" customWidth="1"/>
    <col min="3" max="3" width="16.140625" style="0" customWidth="1"/>
    <col min="4" max="8" width="7.57421875" style="0" customWidth="1"/>
  </cols>
  <sheetData>
    <row r="1" spans="1:8" ht="25.5">
      <c r="A1" s="129" t="str">
        <f>Eingabe!A1</f>
        <v>Gau-Liga-Endkampf 2018 Mörlenbach</v>
      </c>
      <c r="B1" s="129"/>
      <c r="C1" s="129"/>
      <c r="D1" s="129"/>
      <c r="E1" s="129"/>
      <c r="F1" s="129"/>
      <c r="G1" s="129"/>
      <c r="H1" s="129"/>
    </row>
    <row r="2" spans="2:4" ht="12.75">
      <c r="B2" t="str">
        <f>Eingabe!A2</f>
        <v>WK.-NR.: A-Liga</v>
      </c>
      <c r="C2" t="str">
        <f>Eingabe!B2</f>
        <v>Wettkampf:</v>
      </c>
      <c r="D2">
        <f>Eingabe!F2</f>
        <v>0</v>
      </c>
    </row>
    <row r="3" spans="1:8" s="70" customFormat="1" ht="13.5" thickBot="1">
      <c r="A3" s="73" t="s">
        <v>7</v>
      </c>
      <c r="B3" s="73" t="s">
        <v>17</v>
      </c>
      <c r="C3" s="73" t="s">
        <v>8</v>
      </c>
      <c r="D3" s="73" t="s">
        <v>14</v>
      </c>
      <c r="E3" s="73" t="s">
        <v>3</v>
      </c>
      <c r="F3" s="73" t="s">
        <v>16</v>
      </c>
      <c r="G3" s="73" t="s">
        <v>5</v>
      </c>
      <c r="H3" s="73" t="s">
        <v>6</v>
      </c>
    </row>
    <row r="4" spans="1:8" ht="12.75">
      <c r="A4" s="2">
        <f aca="true" t="shared" si="0" ref="A4:A48">RANK(H4,H:H,0)</f>
        <v>20</v>
      </c>
      <c r="B4" s="2" t="str">
        <f>'Ergebnis Liste u. Ausgabe'!A5</f>
        <v>Leja Strauß</v>
      </c>
      <c r="C4" s="2" t="str">
        <f>'Ergebnis Liste u. Ausgabe'!$A$4</f>
        <v>Verein DJK Hockenheim</v>
      </c>
      <c r="D4" s="72">
        <f>'Ergebnis Liste u. Ausgabe'!K5</f>
        <v>10.95</v>
      </c>
      <c r="E4" s="72">
        <f>'Ergebnis Liste u. Ausgabe'!P5</f>
        <v>0</v>
      </c>
      <c r="F4" s="72">
        <f>'Ergebnis Liste u. Ausgabe'!U5</f>
        <v>0</v>
      </c>
      <c r="G4" s="72">
        <f>'Ergebnis Liste u. Ausgabe'!Z5</f>
        <v>0</v>
      </c>
      <c r="H4" s="72">
        <f>'Ergebnis Liste u. Ausgabe'!AA5</f>
        <v>10.95</v>
      </c>
    </row>
    <row r="5" spans="1:8" ht="12.75">
      <c r="A5" s="2">
        <f t="shared" si="0"/>
        <v>7</v>
      </c>
      <c r="B5" s="6" t="str">
        <f>'Ergebnis Liste u. Ausgabe'!A6</f>
        <v>Maya Schenk</v>
      </c>
      <c r="C5" s="6" t="str">
        <f>'Ergebnis Liste u. Ausgabe'!$A$4</f>
        <v>Verein DJK Hockenheim</v>
      </c>
      <c r="D5" s="71">
        <f>'Ergebnis Liste u. Ausgabe'!K6</f>
        <v>10.8</v>
      </c>
      <c r="E5" s="71">
        <f>'Ergebnis Liste u. Ausgabe'!P6</f>
        <v>11.85</v>
      </c>
      <c r="F5" s="71">
        <f>'Ergebnis Liste u. Ausgabe'!U6</f>
        <v>10</v>
      </c>
      <c r="G5" s="71">
        <f>'Ergebnis Liste u. Ausgabe'!Z6</f>
        <v>11.95</v>
      </c>
      <c r="H5" s="71">
        <f>'Ergebnis Liste u. Ausgabe'!AA6</f>
        <v>44.599999999999994</v>
      </c>
    </row>
    <row r="6" spans="1:8" ht="12.75">
      <c r="A6" s="2">
        <f t="shared" si="0"/>
        <v>6</v>
      </c>
      <c r="B6" s="6" t="str">
        <f>'Ergebnis Liste u. Ausgabe'!A7</f>
        <v>Marleen Haas</v>
      </c>
      <c r="C6" s="6" t="str">
        <f>'Ergebnis Liste u. Ausgabe'!$A$4</f>
        <v>Verein DJK Hockenheim</v>
      </c>
      <c r="D6" s="71">
        <f>'Ergebnis Liste u. Ausgabe'!K7</f>
        <v>11.9</v>
      </c>
      <c r="E6" s="71">
        <f>'Ergebnis Liste u. Ausgabe'!P7</f>
        <v>10.35</v>
      </c>
      <c r="F6" s="71">
        <f>'Ergebnis Liste u. Ausgabe'!U7</f>
        <v>10.25</v>
      </c>
      <c r="G6" s="71">
        <f>'Ergebnis Liste u. Ausgabe'!Z7</f>
        <v>14.05</v>
      </c>
      <c r="H6" s="71">
        <f>'Ergebnis Liste u. Ausgabe'!AA7</f>
        <v>46.55</v>
      </c>
    </row>
    <row r="7" spans="1:8" ht="12.75">
      <c r="A7" s="2">
        <f t="shared" si="0"/>
        <v>13</v>
      </c>
      <c r="B7" s="6" t="str">
        <f>'Ergebnis Liste u. Ausgabe'!A8</f>
        <v>Lisa-Marie Lillu</v>
      </c>
      <c r="C7" s="6" t="str">
        <f>'Ergebnis Liste u. Ausgabe'!$A$4</f>
        <v>Verein DJK Hockenheim</v>
      </c>
      <c r="D7" s="71">
        <f>'Ergebnis Liste u. Ausgabe'!K8</f>
        <v>11.55</v>
      </c>
      <c r="E7" s="71">
        <f>'Ergebnis Liste u. Ausgabe'!P8</f>
        <v>0</v>
      </c>
      <c r="F7" s="71">
        <f>'Ergebnis Liste u. Ausgabe'!U8</f>
        <v>9.95</v>
      </c>
      <c r="G7" s="71">
        <f>'Ergebnis Liste u. Ausgabe'!Z8</f>
        <v>13.4</v>
      </c>
      <c r="H7" s="71">
        <f>'Ergebnis Liste u. Ausgabe'!AA8</f>
        <v>34.9</v>
      </c>
    </row>
    <row r="8" spans="1:8" ht="12.75">
      <c r="A8" s="2">
        <f t="shared" si="0"/>
        <v>22</v>
      </c>
      <c r="B8" s="6" t="str">
        <f>'Ergebnis Liste u. Ausgabe'!A9</f>
        <v>Luisa Fellhauer</v>
      </c>
      <c r="C8" s="6" t="str">
        <f>'Ergebnis Liste u. Ausgabe'!$A$4</f>
        <v>Verein DJK Hockenheim</v>
      </c>
      <c r="D8" s="71">
        <f>'Ergebnis Liste u. Ausgabe'!K9</f>
        <v>0</v>
      </c>
      <c r="E8" s="71">
        <f>'Ergebnis Liste u. Ausgabe'!P9</f>
        <v>0</v>
      </c>
      <c r="F8" s="71">
        <f>'Ergebnis Liste u. Ausgabe'!U9</f>
        <v>0</v>
      </c>
      <c r="G8" s="71">
        <f>'Ergebnis Liste u. Ausgabe'!Z9</f>
        <v>0</v>
      </c>
      <c r="H8" s="71">
        <f>'Ergebnis Liste u. Ausgabe'!AA9</f>
        <v>0</v>
      </c>
    </row>
    <row r="9" spans="1:8" ht="12.75">
      <c r="A9" s="2">
        <f t="shared" si="0"/>
        <v>10</v>
      </c>
      <c r="B9" s="6" t="str">
        <f>'Ergebnis Liste u. Ausgabe'!A10</f>
        <v>Nadine Merker</v>
      </c>
      <c r="C9" s="6" t="str">
        <f>'Ergebnis Liste u. Ausgabe'!$A$4</f>
        <v>Verein DJK Hockenheim</v>
      </c>
      <c r="D9" s="71">
        <f>'Ergebnis Liste u. Ausgabe'!K10</f>
        <v>0</v>
      </c>
      <c r="E9" s="71">
        <f>'Ergebnis Liste u. Ausgabe'!P10</f>
        <v>12.75</v>
      </c>
      <c r="F9" s="71">
        <f>'Ergebnis Liste u. Ausgabe'!U10</f>
        <v>10.65</v>
      </c>
      <c r="G9" s="71">
        <f>'Ergebnis Liste u. Ausgabe'!Z10</f>
        <v>13.700000000000001</v>
      </c>
      <c r="H9" s="71">
        <f>'Ergebnis Liste u. Ausgabe'!AA10</f>
        <v>37.1</v>
      </c>
    </row>
    <row r="10" spans="1:8" ht="12.75">
      <c r="A10" s="2">
        <f t="shared" si="0"/>
        <v>4</v>
      </c>
      <c r="B10" s="6" t="str">
        <f>'Ergebnis Liste u. Ausgabe'!A11</f>
        <v>Nina Münch</v>
      </c>
      <c r="C10" s="6" t="str">
        <f>'Ergebnis Liste u. Ausgabe'!$A$4</f>
        <v>Verein DJK Hockenheim</v>
      </c>
      <c r="D10" s="71">
        <f>'Ergebnis Liste u. Ausgabe'!K11</f>
        <v>11.55</v>
      </c>
      <c r="E10" s="71">
        <f>'Ergebnis Liste u. Ausgabe'!P11</f>
        <v>12.8</v>
      </c>
      <c r="F10" s="71">
        <f>'Ergebnis Liste u. Ausgabe'!U11</f>
        <v>11</v>
      </c>
      <c r="G10" s="71">
        <f>'Ergebnis Liste u. Ausgabe'!Z11</f>
        <v>12.75</v>
      </c>
      <c r="H10" s="71">
        <f>'Ergebnis Liste u. Ausgabe'!AA11</f>
        <v>48.1</v>
      </c>
    </row>
    <row r="11" spans="1:8" ht="12.75">
      <c r="A11" s="2">
        <f t="shared" si="0"/>
        <v>18</v>
      </c>
      <c r="B11" s="6" t="s">
        <v>65</v>
      </c>
      <c r="C11" s="6" t="str">
        <f>'Ergebnis Liste u. Ausgabe'!$A$4</f>
        <v>Verein DJK Hockenheim</v>
      </c>
      <c r="D11" s="71">
        <f>'Ergebnis Liste u. Ausgabe'!K12</f>
        <v>0</v>
      </c>
      <c r="E11" s="71">
        <f>'Ergebnis Liste u. Ausgabe'!P12</f>
        <v>12</v>
      </c>
      <c r="F11" s="71">
        <f>'Ergebnis Liste u. Ausgabe'!U12</f>
        <v>0</v>
      </c>
      <c r="G11" s="71">
        <f>'Ergebnis Liste u. Ausgabe'!Z12</f>
        <v>0</v>
      </c>
      <c r="H11" s="71">
        <f>'Ergebnis Liste u. Ausgabe'!AA12</f>
        <v>12</v>
      </c>
    </row>
    <row r="12" spans="1:8" ht="12.75">
      <c r="A12" s="2">
        <f t="shared" si="0"/>
        <v>9</v>
      </c>
      <c r="B12" s="6" t="str">
        <f>'Ergebnis Liste u. Ausgabe'!A17</f>
        <v>Holly Bratek</v>
      </c>
      <c r="C12" s="6" t="str">
        <f>'Ergebnis Liste u. Ausgabe'!$A$16</f>
        <v>Verein TSG Seckenheim</v>
      </c>
      <c r="D12" s="71">
        <f>'Ergebnis Liste u. Ausgabe'!K17</f>
        <v>11.5</v>
      </c>
      <c r="E12" s="71">
        <f>'Ergebnis Liste u. Ausgabe'!P17</f>
        <v>0</v>
      </c>
      <c r="F12" s="71">
        <f>'Ergebnis Liste u. Ausgabe'!U17</f>
        <v>12.4</v>
      </c>
      <c r="G12" s="71">
        <f>'Ergebnis Liste u. Ausgabe'!Z17</f>
        <v>14.35</v>
      </c>
      <c r="H12" s="71">
        <f>'Ergebnis Liste u. Ausgabe'!AA17</f>
        <v>38.25</v>
      </c>
    </row>
    <row r="13" spans="1:8" ht="12.75">
      <c r="A13" s="2">
        <f t="shared" si="0"/>
        <v>12</v>
      </c>
      <c r="B13" s="6" t="str">
        <f>'Ergebnis Liste u. Ausgabe'!A18</f>
        <v>Emilia Maier</v>
      </c>
      <c r="C13" s="6" t="str">
        <f>'Ergebnis Liste u. Ausgabe'!$A$16</f>
        <v>Verein TSG Seckenheim</v>
      </c>
      <c r="D13" s="71">
        <f>'Ergebnis Liste u. Ausgabe'!K18</f>
        <v>11.25</v>
      </c>
      <c r="E13" s="71">
        <f>'Ergebnis Liste u. Ausgabe'!P18</f>
        <v>11.75</v>
      </c>
      <c r="F13" s="71">
        <f>'Ergebnis Liste u. Ausgabe'!U18</f>
        <v>0</v>
      </c>
      <c r="G13" s="71">
        <f>'Ergebnis Liste u. Ausgabe'!Z18</f>
        <v>13.35</v>
      </c>
      <c r="H13" s="71">
        <f>'Ergebnis Liste u. Ausgabe'!AA18</f>
        <v>36.35</v>
      </c>
    </row>
    <row r="14" spans="1:8" ht="12.75">
      <c r="A14" s="2">
        <f t="shared" si="0"/>
        <v>16</v>
      </c>
      <c r="B14" s="6" t="str">
        <f>'Ergebnis Liste u. Ausgabe'!A19</f>
        <v>Charlotte Löbau</v>
      </c>
      <c r="C14" s="6" t="str">
        <f>'Ergebnis Liste u. Ausgabe'!$A$16</f>
        <v>Verein TSG Seckenheim</v>
      </c>
      <c r="D14" s="71">
        <f>'Ergebnis Liste u. Ausgabe'!K19</f>
        <v>11.5</v>
      </c>
      <c r="E14" s="71">
        <f>'Ergebnis Liste u. Ausgabe'!P19</f>
        <v>0</v>
      </c>
      <c r="F14" s="71">
        <f>'Ergebnis Liste u. Ausgabe'!U19</f>
        <v>0</v>
      </c>
      <c r="G14" s="71">
        <f>'Ergebnis Liste u. Ausgabe'!Z19</f>
        <v>13.549999999999999</v>
      </c>
      <c r="H14" s="71">
        <f>'Ergebnis Liste u. Ausgabe'!AA19</f>
        <v>25.049999999999997</v>
      </c>
    </row>
    <row r="15" spans="1:8" ht="12.75">
      <c r="A15" s="2">
        <f t="shared" si="0"/>
        <v>19</v>
      </c>
      <c r="B15" s="6" t="str">
        <f>'Ergebnis Liste u. Ausgabe'!A20</f>
        <v>Lotta Weißenberger</v>
      </c>
      <c r="C15" s="6" t="str">
        <f>'Ergebnis Liste u. Ausgabe'!$A$16</f>
        <v>Verein TSG Seckenheim</v>
      </c>
      <c r="D15" s="71">
        <f>'Ergebnis Liste u. Ausgabe'!K20</f>
        <v>0</v>
      </c>
      <c r="E15" s="71">
        <f>'Ergebnis Liste u. Ausgabe'!P20</f>
        <v>0</v>
      </c>
      <c r="F15" s="71">
        <f>'Ergebnis Liste u. Ausgabe'!U20</f>
        <v>11.7</v>
      </c>
      <c r="G15" s="71">
        <f>'Ergebnis Liste u. Ausgabe'!Z20</f>
        <v>0</v>
      </c>
      <c r="H15" s="71">
        <f>'Ergebnis Liste u. Ausgabe'!AA20</f>
        <v>11.7</v>
      </c>
    </row>
    <row r="16" spans="1:8" ht="12.75">
      <c r="A16" s="2">
        <f t="shared" si="0"/>
        <v>11</v>
      </c>
      <c r="B16" s="6" t="str">
        <f>'Ergebnis Liste u. Ausgabe'!A21</f>
        <v>Esther Götz</v>
      </c>
      <c r="C16" s="6" t="str">
        <f>'Ergebnis Liste u. Ausgabe'!$A$16</f>
        <v>Verein TSG Seckenheim</v>
      </c>
      <c r="D16" s="71">
        <f>'Ergebnis Liste u. Ausgabe'!K21</f>
        <v>11.45</v>
      </c>
      <c r="E16" s="71">
        <f>'Ergebnis Liste u. Ausgabe'!P21</f>
        <v>12.649999999999999</v>
      </c>
      <c r="F16" s="71">
        <f>'Ergebnis Liste u. Ausgabe'!U21</f>
        <v>12.649999999999999</v>
      </c>
      <c r="G16" s="71">
        <f>'Ergebnis Liste u. Ausgabe'!Z21</f>
        <v>0</v>
      </c>
      <c r="H16" s="71">
        <f>'Ergebnis Liste u. Ausgabe'!AA21</f>
        <v>36.75</v>
      </c>
    </row>
    <row r="17" spans="1:8" ht="12.75">
      <c r="A17" s="2">
        <f t="shared" si="0"/>
        <v>8</v>
      </c>
      <c r="B17" s="6" t="str">
        <f>'Ergebnis Liste u. Ausgabe'!A22</f>
        <v>Julia Schöne</v>
      </c>
      <c r="C17" s="6" t="str">
        <f>'Ergebnis Liste u. Ausgabe'!$A$16</f>
        <v>Verein TSG Seckenheim</v>
      </c>
      <c r="D17" s="71">
        <f>'Ergebnis Liste u. Ausgabe'!K22</f>
        <v>0</v>
      </c>
      <c r="E17" s="71">
        <f>'Ergebnis Liste u. Ausgabe'!P22</f>
        <v>12.6</v>
      </c>
      <c r="F17" s="71">
        <f>'Ergebnis Liste u. Ausgabe'!U22</f>
        <v>12.5</v>
      </c>
      <c r="G17" s="71">
        <f>'Ergebnis Liste u. Ausgabe'!Z22</f>
        <v>13.85</v>
      </c>
      <c r="H17" s="71">
        <f>'Ergebnis Liste u. Ausgabe'!AA22</f>
        <v>38.95</v>
      </c>
    </row>
    <row r="18" spans="1:8" ht="12.75">
      <c r="A18" s="2">
        <f t="shared" si="0"/>
        <v>3</v>
      </c>
      <c r="B18" s="6" t="str">
        <f>'Ergebnis Liste u. Ausgabe'!A23</f>
        <v>Anna Härle</v>
      </c>
      <c r="C18" s="6" t="str">
        <f>'Ergebnis Liste u. Ausgabe'!$A$16</f>
        <v>Verein TSG Seckenheim</v>
      </c>
      <c r="D18" s="71">
        <f>'Ergebnis Liste u. Ausgabe'!K23</f>
        <v>11.15</v>
      </c>
      <c r="E18" s="71">
        <f>'Ergebnis Liste u. Ausgabe'!P23</f>
        <v>12.299999999999999</v>
      </c>
      <c r="F18" s="71">
        <f>'Ergebnis Liste u. Ausgabe'!U23</f>
        <v>12</v>
      </c>
      <c r="G18" s="71">
        <f>'Ergebnis Liste u. Ausgabe'!Z23</f>
        <v>13.45</v>
      </c>
      <c r="H18" s="71">
        <f>'Ergebnis Liste u. Ausgabe'!AA23</f>
        <v>48.900000000000006</v>
      </c>
    </row>
    <row r="19" spans="1:8" ht="12.75">
      <c r="A19" s="2">
        <f t="shared" si="0"/>
        <v>21</v>
      </c>
      <c r="B19" s="6" t="str">
        <f>'Ergebnis Liste u. Ausgabe'!A24</f>
        <v>Mira Schäffner</v>
      </c>
      <c r="C19" s="6" t="str">
        <f>'Ergebnis Liste u. Ausgabe'!$A$16</f>
        <v>Verein TSG Seckenheim</v>
      </c>
      <c r="D19" s="71">
        <f>'Ergebnis Liste u. Ausgabe'!K24</f>
        <v>0</v>
      </c>
      <c r="E19" s="71">
        <f>'Ergebnis Liste u. Ausgabe'!P24</f>
        <v>9.5</v>
      </c>
      <c r="F19" s="71">
        <f>'Ergebnis Liste u. Ausgabe'!U24</f>
        <v>0</v>
      </c>
      <c r="G19" s="71">
        <f>'Ergebnis Liste u. Ausgabe'!Z24</f>
        <v>0</v>
      </c>
      <c r="H19" s="71">
        <f>'Ergebnis Liste u. Ausgabe'!AA24</f>
        <v>9.5</v>
      </c>
    </row>
    <row r="20" spans="1:8" ht="12.75">
      <c r="A20" s="2">
        <f t="shared" si="0"/>
        <v>2</v>
      </c>
      <c r="B20" s="6" t="str">
        <f>'Ergebnis Liste u. Ausgabe'!A29</f>
        <v>Merit Schlafmann</v>
      </c>
      <c r="C20" s="6" t="str">
        <f>'Ergebnis Liste u. Ausgabe'!$A$28</f>
        <v>Verein TSG Weinheim</v>
      </c>
      <c r="D20" s="71">
        <f>'Ergebnis Liste u. Ausgabe'!K29</f>
        <v>11.95</v>
      </c>
      <c r="E20" s="71">
        <f>'Ergebnis Liste u. Ausgabe'!P29</f>
        <v>11.2</v>
      </c>
      <c r="F20" s="71">
        <f>'Ergebnis Liste u. Ausgabe'!U29</f>
        <v>13.05</v>
      </c>
      <c r="G20" s="71">
        <f>'Ergebnis Liste u. Ausgabe'!Z29</f>
        <v>13.55</v>
      </c>
      <c r="H20" s="71">
        <f>'Ergebnis Liste u. Ausgabe'!AA29</f>
        <v>49.75</v>
      </c>
    </row>
    <row r="21" spans="1:8" ht="12.75">
      <c r="A21" s="2">
        <f t="shared" si="0"/>
        <v>17</v>
      </c>
      <c r="B21" s="6" t="str">
        <f>'Ergebnis Liste u. Ausgabe'!A30</f>
        <v>Lara Keck</v>
      </c>
      <c r="C21" s="6" t="str">
        <f>'Ergebnis Liste u. Ausgabe'!$A$28</f>
        <v>Verein TSG Weinheim</v>
      </c>
      <c r="D21" s="71">
        <f>'Ergebnis Liste u. Ausgabe'!K30</f>
        <v>11.2</v>
      </c>
      <c r="E21" s="71">
        <f>'Ergebnis Liste u. Ausgabe'!P30</f>
        <v>0</v>
      </c>
      <c r="F21" s="71">
        <f>'Ergebnis Liste u. Ausgabe'!U30</f>
        <v>11.15</v>
      </c>
      <c r="G21" s="71">
        <f>'Ergebnis Liste u. Ausgabe'!Z30</f>
        <v>0</v>
      </c>
      <c r="H21" s="71">
        <f>'Ergebnis Liste u. Ausgabe'!AA30</f>
        <v>22.35</v>
      </c>
    </row>
    <row r="22" spans="1:8" ht="12.75">
      <c r="A22" s="2">
        <f t="shared" si="0"/>
        <v>15</v>
      </c>
      <c r="B22" s="6" t="str">
        <f>'Ergebnis Liste u. Ausgabe'!A31</f>
        <v>Luisa Dünnebier</v>
      </c>
      <c r="C22" s="6" t="str">
        <f>'Ergebnis Liste u. Ausgabe'!$A$28</f>
        <v>Verein TSG Weinheim</v>
      </c>
      <c r="D22" s="71">
        <f>'Ergebnis Liste u. Ausgabe'!K31</f>
        <v>11.25</v>
      </c>
      <c r="E22" s="71">
        <f>'Ergebnis Liste u. Ausgabe'!P31</f>
        <v>9.45</v>
      </c>
      <c r="F22" s="71">
        <f>'Ergebnis Liste u. Ausgabe'!U31</f>
        <v>0</v>
      </c>
      <c r="G22" s="71">
        <f>'Ergebnis Liste u. Ausgabe'!Z31</f>
        <v>12.2</v>
      </c>
      <c r="H22" s="71">
        <f>'Ergebnis Liste u. Ausgabe'!AA31</f>
        <v>32.9</v>
      </c>
    </row>
    <row r="23" spans="1:8" ht="12.75">
      <c r="A23" s="2">
        <f t="shared" si="0"/>
        <v>14</v>
      </c>
      <c r="B23" s="6" t="str">
        <f>'Ergebnis Liste u. Ausgabe'!A32</f>
        <v>Evelyn Weißbecker</v>
      </c>
      <c r="C23" s="6" t="str">
        <f>'Ergebnis Liste u. Ausgabe'!$A$28</f>
        <v>Verein TSG Weinheim</v>
      </c>
      <c r="D23" s="71">
        <f>'Ergebnis Liste u. Ausgabe'!K32</f>
        <v>0</v>
      </c>
      <c r="E23" s="71">
        <f>'Ergebnis Liste u. Ausgabe'!P32</f>
        <v>9.7</v>
      </c>
      <c r="F23" s="71">
        <f>'Ergebnis Liste u. Ausgabe'!U32</f>
        <v>11.05</v>
      </c>
      <c r="G23" s="71">
        <f>'Ergebnis Liste u. Ausgabe'!Z32</f>
        <v>12.3</v>
      </c>
      <c r="H23" s="71">
        <f>'Ergebnis Liste u. Ausgabe'!AA32</f>
        <v>33.05</v>
      </c>
    </row>
    <row r="24" spans="1:8" ht="12.75">
      <c r="A24" s="2">
        <f t="shared" si="0"/>
        <v>1</v>
      </c>
      <c r="B24" s="6" t="str">
        <f>'Ergebnis Liste u. Ausgabe'!A33</f>
        <v>Laura Amend</v>
      </c>
      <c r="C24" s="6" t="str">
        <f>'Ergebnis Liste u. Ausgabe'!$A$28</f>
        <v>Verein TSG Weinheim</v>
      </c>
      <c r="D24" s="71">
        <f>'Ergebnis Liste u. Ausgabe'!K33</f>
        <v>12.15</v>
      </c>
      <c r="E24" s="71">
        <f>'Ergebnis Liste u. Ausgabe'!P33</f>
        <v>12.350000000000001</v>
      </c>
      <c r="F24" s="71">
        <f>'Ergebnis Liste u. Ausgabe'!U33</f>
        <v>12.15</v>
      </c>
      <c r="G24" s="71">
        <f>'Ergebnis Liste u. Ausgabe'!Z33</f>
        <v>13.399999999999999</v>
      </c>
      <c r="H24" s="71">
        <f>'Ergebnis Liste u. Ausgabe'!AA33</f>
        <v>50.05</v>
      </c>
    </row>
    <row r="25" spans="1:8" ht="12.75">
      <c r="A25" s="2">
        <f t="shared" si="0"/>
        <v>5</v>
      </c>
      <c r="B25" s="6" t="str">
        <f>'Ergebnis Liste u. Ausgabe'!A34</f>
        <v>Sophia von Gudenberg</v>
      </c>
      <c r="C25" s="6" t="str">
        <f>'Ergebnis Liste u. Ausgabe'!$A$28</f>
        <v>Verein TSG Weinheim</v>
      </c>
      <c r="D25" s="71">
        <f>'Ergebnis Liste u. Ausgabe'!K34</f>
        <v>11.5</v>
      </c>
      <c r="E25" s="71">
        <f>'Ergebnis Liste u. Ausgabe'!P34</f>
        <v>10.7</v>
      </c>
      <c r="F25" s="71">
        <f>'Ergebnis Liste u. Ausgabe'!U34</f>
        <v>12.55</v>
      </c>
      <c r="G25" s="71">
        <f>'Ergebnis Liste u. Ausgabe'!Z34</f>
        <v>12.75</v>
      </c>
      <c r="H25" s="71">
        <f>'Ergebnis Liste u. Ausgabe'!AA34</f>
        <v>47.5</v>
      </c>
    </row>
    <row r="26" spans="1:8" ht="12.75">
      <c r="A26" s="2">
        <f t="shared" si="0"/>
        <v>22</v>
      </c>
      <c r="B26" s="6">
        <f>'Ergebnis Liste u. Ausgabe'!A35</f>
        <v>0</v>
      </c>
      <c r="C26" s="6" t="str">
        <f>'Ergebnis Liste u. Ausgabe'!$A$28</f>
        <v>Verein TSG Weinheim</v>
      </c>
      <c r="D26" s="71">
        <f>'Ergebnis Liste u. Ausgabe'!K35</f>
        <v>0</v>
      </c>
      <c r="E26" s="71">
        <f>'Ergebnis Liste u. Ausgabe'!P35</f>
        <v>0</v>
      </c>
      <c r="F26" s="71">
        <f>'Ergebnis Liste u. Ausgabe'!U35</f>
        <v>0</v>
      </c>
      <c r="G26" s="71">
        <f>'Ergebnis Liste u. Ausgabe'!Z35</f>
        <v>0</v>
      </c>
      <c r="H26" s="71">
        <f>'Ergebnis Liste u. Ausgabe'!AA35</f>
        <v>0</v>
      </c>
    </row>
    <row r="27" spans="1:8" ht="12.75">
      <c r="A27" s="2">
        <f t="shared" si="0"/>
        <v>22</v>
      </c>
      <c r="B27" s="6">
        <f>'Ergebnis Liste u. Ausgabe'!A36</f>
        <v>0</v>
      </c>
      <c r="C27" s="6" t="str">
        <f>'Ergebnis Liste u. Ausgabe'!$A$28</f>
        <v>Verein TSG Weinheim</v>
      </c>
      <c r="D27" s="71">
        <f>'Ergebnis Liste u. Ausgabe'!K36</f>
        <v>0</v>
      </c>
      <c r="E27" s="71">
        <f>'Ergebnis Liste u. Ausgabe'!P36</f>
        <v>0</v>
      </c>
      <c r="F27" s="71">
        <f>'Ergebnis Liste u. Ausgabe'!U36</f>
        <v>0</v>
      </c>
      <c r="G27" s="71">
        <f>'Ergebnis Liste u. Ausgabe'!Z36</f>
        <v>0</v>
      </c>
      <c r="H27" s="71">
        <f>'Ergebnis Liste u. Ausgabe'!AA36</f>
        <v>0</v>
      </c>
    </row>
    <row r="28" spans="1:8" ht="12.75">
      <c r="A28" s="2">
        <f t="shared" si="0"/>
        <v>22</v>
      </c>
      <c r="B28" s="6"/>
      <c r="C28" s="6"/>
      <c r="D28" s="71"/>
      <c r="E28" s="71"/>
      <c r="F28" s="71"/>
      <c r="G28" s="71"/>
      <c r="H28" s="71">
        <f>D28+E28+F28+G28</f>
        <v>0</v>
      </c>
    </row>
    <row r="29" spans="1:8" ht="12.75">
      <c r="A29" s="2">
        <f t="shared" si="0"/>
        <v>22</v>
      </c>
      <c r="B29" s="6"/>
      <c r="C29" s="6"/>
      <c r="D29" s="71"/>
      <c r="E29" s="71"/>
      <c r="F29" s="71"/>
      <c r="G29" s="71"/>
      <c r="H29" s="71">
        <f aca="true" t="shared" si="1" ref="H29:H48">D29+E29+F29+G29</f>
        <v>0</v>
      </c>
    </row>
    <row r="30" spans="1:8" ht="12.75">
      <c r="A30" s="2">
        <f t="shared" si="0"/>
        <v>22</v>
      </c>
      <c r="B30" s="6"/>
      <c r="C30" s="6"/>
      <c r="D30" s="71"/>
      <c r="E30" s="71"/>
      <c r="F30" s="71"/>
      <c r="G30" s="71"/>
      <c r="H30" s="71">
        <f t="shared" si="1"/>
        <v>0</v>
      </c>
    </row>
    <row r="31" spans="1:8" ht="12.75">
      <c r="A31" s="2">
        <f t="shared" si="0"/>
        <v>22</v>
      </c>
      <c r="B31" s="6"/>
      <c r="C31" s="6"/>
      <c r="D31" s="71"/>
      <c r="E31" s="71"/>
      <c r="F31" s="71"/>
      <c r="G31" s="71"/>
      <c r="H31" s="71">
        <f t="shared" si="1"/>
        <v>0</v>
      </c>
    </row>
    <row r="32" spans="1:8" ht="12.75">
      <c r="A32" s="2">
        <f t="shared" si="0"/>
        <v>22</v>
      </c>
      <c r="B32" s="6"/>
      <c r="C32" s="6"/>
      <c r="D32" s="71"/>
      <c r="E32" s="71"/>
      <c r="F32" s="71"/>
      <c r="G32" s="71"/>
      <c r="H32" s="71">
        <f t="shared" si="1"/>
        <v>0</v>
      </c>
    </row>
    <row r="33" spans="1:8" ht="12.75">
      <c r="A33" s="2">
        <f t="shared" si="0"/>
        <v>22</v>
      </c>
      <c r="B33" s="6"/>
      <c r="C33" s="6"/>
      <c r="D33" s="71"/>
      <c r="E33" s="71"/>
      <c r="F33" s="71"/>
      <c r="G33" s="71"/>
      <c r="H33" s="71">
        <f t="shared" si="1"/>
        <v>0</v>
      </c>
    </row>
    <row r="34" spans="1:8" ht="12.75">
      <c r="A34" s="2">
        <f t="shared" si="0"/>
        <v>22</v>
      </c>
      <c r="B34" s="6"/>
      <c r="C34" s="6"/>
      <c r="D34" s="71"/>
      <c r="E34" s="71"/>
      <c r="F34" s="71"/>
      <c r="G34" s="71"/>
      <c r="H34" s="71">
        <f t="shared" si="1"/>
        <v>0</v>
      </c>
    </row>
    <row r="35" spans="1:8" ht="12.75">
      <c r="A35" s="2">
        <f t="shared" si="0"/>
        <v>22</v>
      </c>
      <c r="B35" s="6"/>
      <c r="C35" s="6"/>
      <c r="D35" s="71"/>
      <c r="E35" s="71"/>
      <c r="F35" s="71"/>
      <c r="G35" s="71"/>
      <c r="H35" s="71">
        <f t="shared" si="1"/>
        <v>0</v>
      </c>
    </row>
    <row r="36" spans="1:8" ht="12.75">
      <c r="A36" s="2">
        <f t="shared" si="0"/>
        <v>22</v>
      </c>
      <c r="B36" s="6"/>
      <c r="C36" s="6"/>
      <c r="D36" s="71"/>
      <c r="E36" s="71"/>
      <c r="F36" s="71"/>
      <c r="G36" s="71"/>
      <c r="H36" s="71">
        <f t="shared" si="1"/>
        <v>0</v>
      </c>
    </row>
    <row r="37" spans="1:8" ht="12.75">
      <c r="A37" s="2">
        <f t="shared" si="0"/>
        <v>22</v>
      </c>
      <c r="B37" s="6"/>
      <c r="C37" s="6"/>
      <c r="D37" s="71"/>
      <c r="E37" s="71"/>
      <c r="F37" s="71"/>
      <c r="G37" s="71"/>
      <c r="H37" s="71">
        <f t="shared" si="1"/>
        <v>0</v>
      </c>
    </row>
    <row r="38" spans="1:8" ht="12.75">
      <c r="A38" s="2">
        <f t="shared" si="0"/>
        <v>22</v>
      </c>
      <c r="B38" s="6"/>
      <c r="C38" s="6"/>
      <c r="D38" s="71"/>
      <c r="E38" s="71"/>
      <c r="F38" s="71"/>
      <c r="G38" s="71"/>
      <c r="H38" s="71">
        <f t="shared" si="1"/>
        <v>0</v>
      </c>
    </row>
    <row r="39" spans="1:8" ht="12.75">
      <c r="A39" s="2">
        <f t="shared" si="0"/>
        <v>22</v>
      </c>
      <c r="B39" s="6"/>
      <c r="C39" s="6"/>
      <c r="D39" s="71"/>
      <c r="E39" s="71"/>
      <c r="F39" s="71"/>
      <c r="G39" s="71"/>
      <c r="H39" s="71">
        <f t="shared" si="1"/>
        <v>0</v>
      </c>
    </row>
    <row r="40" spans="1:8" ht="12.75">
      <c r="A40" s="2">
        <f t="shared" si="0"/>
        <v>22</v>
      </c>
      <c r="B40" s="6"/>
      <c r="C40" s="6"/>
      <c r="D40" s="71"/>
      <c r="E40" s="71"/>
      <c r="F40" s="71"/>
      <c r="G40" s="71"/>
      <c r="H40" s="71">
        <f t="shared" si="1"/>
        <v>0</v>
      </c>
    </row>
    <row r="41" spans="1:8" ht="12.75">
      <c r="A41" s="2">
        <f t="shared" si="0"/>
        <v>22</v>
      </c>
      <c r="B41" s="6"/>
      <c r="C41" s="6"/>
      <c r="D41" s="71"/>
      <c r="E41" s="71"/>
      <c r="F41" s="71"/>
      <c r="G41" s="71"/>
      <c r="H41" s="71">
        <f t="shared" si="1"/>
        <v>0</v>
      </c>
    </row>
    <row r="42" spans="1:8" ht="12.75">
      <c r="A42" s="2">
        <f t="shared" si="0"/>
        <v>22</v>
      </c>
      <c r="B42" s="6"/>
      <c r="C42" s="6"/>
      <c r="D42" s="71"/>
      <c r="E42" s="71"/>
      <c r="F42" s="71"/>
      <c r="G42" s="71"/>
      <c r="H42" s="71">
        <f t="shared" si="1"/>
        <v>0</v>
      </c>
    </row>
    <row r="43" spans="1:8" ht="12.75">
      <c r="A43" s="2">
        <f t="shared" si="0"/>
        <v>22</v>
      </c>
      <c r="B43" s="6"/>
      <c r="C43" s="6"/>
      <c r="D43" s="71"/>
      <c r="E43" s="71"/>
      <c r="F43" s="71"/>
      <c r="G43" s="71"/>
      <c r="H43" s="71">
        <f t="shared" si="1"/>
        <v>0</v>
      </c>
    </row>
    <row r="44" spans="1:8" ht="12.75">
      <c r="A44" s="2">
        <f t="shared" si="0"/>
        <v>22</v>
      </c>
      <c r="B44" s="6"/>
      <c r="C44" s="6"/>
      <c r="D44" s="71"/>
      <c r="E44" s="71"/>
      <c r="F44" s="71"/>
      <c r="G44" s="71"/>
      <c r="H44" s="71">
        <f t="shared" si="1"/>
        <v>0</v>
      </c>
    </row>
    <row r="45" spans="1:8" ht="12.75">
      <c r="A45" s="2">
        <f t="shared" si="0"/>
        <v>22</v>
      </c>
      <c r="B45" s="6"/>
      <c r="C45" s="6"/>
      <c r="D45" s="71"/>
      <c r="E45" s="71"/>
      <c r="F45" s="71"/>
      <c r="G45" s="71"/>
      <c r="H45" s="71">
        <f t="shared" si="1"/>
        <v>0</v>
      </c>
    </row>
    <row r="46" spans="1:8" ht="12.75">
      <c r="A46" s="2">
        <f t="shared" si="0"/>
        <v>22</v>
      </c>
      <c r="B46" s="6"/>
      <c r="C46" s="6"/>
      <c r="D46" s="71"/>
      <c r="E46" s="71"/>
      <c r="F46" s="71"/>
      <c r="G46" s="71"/>
      <c r="H46" s="71">
        <f t="shared" si="1"/>
        <v>0</v>
      </c>
    </row>
    <row r="47" spans="1:8" ht="12.75">
      <c r="A47" s="2">
        <f t="shared" si="0"/>
        <v>22</v>
      </c>
      <c r="B47" s="6"/>
      <c r="C47" s="6"/>
      <c r="D47" s="71"/>
      <c r="E47" s="71"/>
      <c r="F47" s="71"/>
      <c r="G47" s="71"/>
      <c r="H47" s="71">
        <f t="shared" si="1"/>
        <v>0</v>
      </c>
    </row>
    <row r="48" spans="1:8" ht="12.75">
      <c r="A48" s="2">
        <f t="shared" si="0"/>
        <v>22</v>
      </c>
      <c r="B48" s="6"/>
      <c r="C48" s="6"/>
      <c r="D48" s="71"/>
      <c r="E48" s="71"/>
      <c r="F48" s="71"/>
      <c r="G48" s="71"/>
      <c r="H48" s="71">
        <f t="shared" si="1"/>
        <v>0</v>
      </c>
    </row>
  </sheetData>
  <mergeCells count="1">
    <mergeCell ref="A1:H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Zeros="0" tabSelected="1" zoomScale="80" zoomScaleNormal="80" workbookViewId="0" topLeftCell="A1">
      <selection activeCell="P11" sqref="P11"/>
    </sheetView>
  </sheetViews>
  <sheetFormatPr defaultColWidth="11.421875" defaultRowHeight="12.75"/>
  <cols>
    <col min="1" max="1" width="34.140625" style="0" customWidth="1"/>
    <col min="2" max="2" width="4.8515625" style="59" customWidth="1"/>
    <col min="3" max="3" width="4.57421875" style="0" customWidth="1"/>
    <col min="4" max="4" width="8.421875" style="5" customWidth="1"/>
    <col min="5" max="5" width="6.421875" style="5" customWidth="1"/>
    <col min="6" max="6" width="4.57421875" style="0" bestFit="1" customWidth="1"/>
    <col min="7" max="7" width="9.00390625" style="5" customWidth="1"/>
    <col min="8" max="8" width="6.421875" style="5" customWidth="1"/>
    <col min="9" max="9" width="4.57421875" style="0" customWidth="1"/>
    <col min="10" max="11" width="6.421875" style="5" customWidth="1"/>
    <col min="12" max="12" width="4.57421875" style="0" bestFit="1" customWidth="1"/>
    <col min="13" max="13" width="7.28125" style="5" bestFit="1" customWidth="1"/>
    <col min="14" max="14" width="7.28125" style="5" customWidth="1"/>
    <col min="15" max="15" width="4.57421875" style="0" bestFit="1" customWidth="1"/>
    <col min="16" max="16" width="6.28125" style="5" bestFit="1" customWidth="1"/>
    <col min="17" max="17" width="7.28125" style="0" customWidth="1"/>
  </cols>
  <sheetData>
    <row r="1" spans="1:16" ht="25.5">
      <c r="A1" s="131" t="s">
        <v>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/>
    </row>
    <row r="2" spans="1:16" ht="15">
      <c r="A2" s="14" t="s">
        <v>37</v>
      </c>
      <c r="B2" s="14" t="s">
        <v>26</v>
      </c>
      <c r="E2" s="5" t="s">
        <v>38</v>
      </c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7" ht="18.75" thickBot="1">
      <c r="A3" s="60" t="s">
        <v>39</v>
      </c>
      <c r="B3" s="61">
        <v>1</v>
      </c>
      <c r="C3" s="29" t="s">
        <v>33</v>
      </c>
      <c r="D3" s="74" t="s">
        <v>0</v>
      </c>
      <c r="E3" s="75" t="s">
        <v>43</v>
      </c>
      <c r="F3" s="1" t="s">
        <v>33</v>
      </c>
      <c r="G3" s="75" t="s">
        <v>1</v>
      </c>
      <c r="H3" s="75" t="s">
        <v>43</v>
      </c>
      <c r="I3" s="29" t="s">
        <v>33</v>
      </c>
      <c r="J3" s="74" t="s">
        <v>3</v>
      </c>
      <c r="K3" s="75" t="s">
        <v>42</v>
      </c>
      <c r="L3" s="28" t="s">
        <v>33</v>
      </c>
      <c r="M3" s="74" t="s">
        <v>4</v>
      </c>
      <c r="N3" s="75" t="s">
        <v>43</v>
      </c>
      <c r="O3" s="28" t="s">
        <v>33</v>
      </c>
      <c r="P3" s="74" t="s">
        <v>5</v>
      </c>
      <c r="Q3" s="75" t="s">
        <v>43</v>
      </c>
    </row>
    <row r="4" spans="1:17" ht="12.75">
      <c r="A4" s="62" t="s">
        <v>50</v>
      </c>
      <c r="B4" s="63"/>
      <c r="C4" s="30">
        <v>3.5</v>
      </c>
      <c r="D4" s="3">
        <v>2.55</v>
      </c>
      <c r="E4" s="31"/>
      <c r="F4" s="4">
        <v>3.5</v>
      </c>
      <c r="G4" s="31">
        <v>2.7</v>
      </c>
      <c r="H4" s="31"/>
      <c r="I4" s="39"/>
      <c r="J4" s="3"/>
      <c r="K4" s="31"/>
      <c r="L4" s="38"/>
      <c r="M4" s="3"/>
      <c r="N4" s="31"/>
      <c r="O4" s="38"/>
      <c r="P4" s="3"/>
      <c r="Q4" s="31"/>
    </row>
    <row r="5" spans="1:17" ht="12.75">
      <c r="A5" s="64" t="s">
        <v>51</v>
      </c>
      <c r="B5" s="65">
        <v>0</v>
      </c>
      <c r="C5" s="30">
        <v>3.5</v>
      </c>
      <c r="D5" s="8">
        <v>2.8</v>
      </c>
      <c r="E5" s="31"/>
      <c r="F5" s="4">
        <v>3.5</v>
      </c>
      <c r="G5" s="32">
        <v>2.7</v>
      </c>
      <c r="H5" s="31"/>
      <c r="I5" s="39">
        <v>3.6</v>
      </c>
      <c r="J5" s="8">
        <v>1.75</v>
      </c>
      <c r="K5" s="31"/>
      <c r="L5" s="38">
        <v>4.3</v>
      </c>
      <c r="M5" s="8">
        <v>4.3</v>
      </c>
      <c r="N5" s="31"/>
      <c r="O5" s="38">
        <v>5.1</v>
      </c>
      <c r="P5" s="8">
        <v>3.15</v>
      </c>
      <c r="Q5" s="31"/>
    </row>
    <row r="6" spans="1:17" ht="12.75">
      <c r="A6" s="64" t="s">
        <v>52</v>
      </c>
      <c r="B6" s="65">
        <v>0</v>
      </c>
      <c r="C6" s="30"/>
      <c r="D6" s="8"/>
      <c r="E6" s="31"/>
      <c r="F6" s="4">
        <v>3.5</v>
      </c>
      <c r="G6" s="32">
        <v>1.6</v>
      </c>
      <c r="H6" s="31"/>
      <c r="I6" s="39">
        <v>3</v>
      </c>
      <c r="J6" s="8">
        <v>2.65</v>
      </c>
      <c r="K6" s="31"/>
      <c r="L6" s="38">
        <v>4.6</v>
      </c>
      <c r="M6" s="8">
        <v>4.35</v>
      </c>
      <c r="N6" s="31"/>
      <c r="O6" s="38">
        <v>5.5</v>
      </c>
      <c r="P6" s="8">
        <v>1.45</v>
      </c>
      <c r="Q6" s="31"/>
    </row>
    <row r="7" spans="1:17" ht="12.75">
      <c r="A7" s="64" t="s">
        <v>53</v>
      </c>
      <c r="B7" s="65">
        <v>0</v>
      </c>
      <c r="C7" s="30">
        <v>3.5</v>
      </c>
      <c r="D7" s="8">
        <v>1.95</v>
      </c>
      <c r="E7" s="31"/>
      <c r="F7" s="4">
        <v>3.5</v>
      </c>
      <c r="G7" s="32">
        <v>1.95</v>
      </c>
      <c r="H7" s="31"/>
      <c r="I7" s="39"/>
      <c r="J7" s="8"/>
      <c r="K7" s="31"/>
      <c r="L7" s="38">
        <v>4.9</v>
      </c>
      <c r="M7" s="8">
        <v>4.95</v>
      </c>
      <c r="N7" s="31"/>
      <c r="O7" s="38">
        <v>4.9</v>
      </c>
      <c r="P7" s="8">
        <v>1.5</v>
      </c>
      <c r="Q7" s="31"/>
    </row>
    <row r="8" spans="1:17" ht="12.75">
      <c r="A8" s="64" t="s">
        <v>54</v>
      </c>
      <c r="B8" s="65">
        <v>0</v>
      </c>
      <c r="C8" s="30"/>
      <c r="D8" s="8"/>
      <c r="E8" s="31"/>
      <c r="F8" s="4"/>
      <c r="G8" s="32"/>
      <c r="H8" s="31"/>
      <c r="I8" s="39"/>
      <c r="J8" s="8"/>
      <c r="K8" s="31"/>
      <c r="L8" s="38"/>
      <c r="M8" s="8"/>
      <c r="N8" s="31"/>
      <c r="O8" s="38"/>
      <c r="P8" s="8"/>
      <c r="Q8" s="31"/>
    </row>
    <row r="9" spans="1:17" ht="12.75">
      <c r="A9" s="64" t="s">
        <v>55</v>
      </c>
      <c r="B9" s="65">
        <v>0</v>
      </c>
      <c r="C9" s="30"/>
      <c r="D9" s="8"/>
      <c r="E9" s="31"/>
      <c r="F9" s="4"/>
      <c r="G9" s="32"/>
      <c r="H9" s="31"/>
      <c r="I9" s="39">
        <v>3.8</v>
      </c>
      <c r="J9" s="8">
        <v>1.05</v>
      </c>
      <c r="K9" s="31"/>
      <c r="L9" s="38">
        <v>4.9</v>
      </c>
      <c r="M9" s="8">
        <v>4.25</v>
      </c>
      <c r="N9" s="31"/>
      <c r="O9" s="38">
        <v>4.9</v>
      </c>
      <c r="P9" s="8">
        <v>1.2</v>
      </c>
      <c r="Q9" s="31"/>
    </row>
    <row r="10" spans="1:17" ht="12.75">
      <c r="A10" s="64" t="s">
        <v>56</v>
      </c>
      <c r="B10" s="65">
        <v>0</v>
      </c>
      <c r="C10" s="30">
        <v>3.5</v>
      </c>
      <c r="D10" s="8">
        <v>2</v>
      </c>
      <c r="E10" s="31"/>
      <c r="F10" s="4">
        <v>3.5</v>
      </c>
      <c r="G10" s="32">
        <v>1.95</v>
      </c>
      <c r="H10" s="31"/>
      <c r="I10" s="39">
        <v>3.7</v>
      </c>
      <c r="J10" s="8">
        <v>0.9</v>
      </c>
      <c r="K10" s="31"/>
      <c r="L10" s="38">
        <v>4.5</v>
      </c>
      <c r="M10" s="8">
        <v>3.5</v>
      </c>
      <c r="N10" s="31"/>
      <c r="O10" s="38">
        <v>4.2</v>
      </c>
      <c r="P10" s="8">
        <v>1.45</v>
      </c>
      <c r="Q10" s="31"/>
    </row>
    <row r="11" spans="1:17" ht="12.75">
      <c r="A11" s="64" t="s">
        <v>65</v>
      </c>
      <c r="B11" s="65">
        <v>0</v>
      </c>
      <c r="C11" s="30"/>
      <c r="D11" s="8"/>
      <c r="E11" s="31"/>
      <c r="F11" s="4"/>
      <c r="G11" s="32"/>
      <c r="H11" s="31"/>
      <c r="I11" s="39">
        <v>3.6</v>
      </c>
      <c r="J11" s="8">
        <v>1.6</v>
      </c>
      <c r="K11" s="31"/>
      <c r="L11" s="38"/>
      <c r="M11" s="8"/>
      <c r="N11" s="31"/>
      <c r="O11" s="38"/>
      <c r="P11" s="8"/>
      <c r="Q11" s="31"/>
    </row>
    <row r="12" spans="1:17" ht="12.75">
      <c r="A12" s="110"/>
      <c r="B12" s="111"/>
      <c r="C12" s="112"/>
      <c r="D12" s="50"/>
      <c r="E12" s="50"/>
      <c r="F12" s="113"/>
      <c r="G12" s="50"/>
      <c r="H12" s="50"/>
      <c r="I12" s="113"/>
      <c r="J12" s="50"/>
      <c r="K12" s="50"/>
      <c r="L12" s="113"/>
      <c r="M12" s="50"/>
      <c r="N12" s="50"/>
      <c r="O12" s="113"/>
      <c r="P12" s="50"/>
      <c r="Q12" s="50"/>
    </row>
    <row r="13" spans="1:17" ht="12.75">
      <c r="A13" s="110"/>
      <c r="B13" s="111"/>
      <c r="C13" s="112"/>
      <c r="D13" s="50"/>
      <c r="E13" s="50"/>
      <c r="F13" s="113"/>
      <c r="G13" s="50"/>
      <c r="H13" s="50"/>
      <c r="I13" s="113"/>
      <c r="J13" s="50"/>
      <c r="K13" s="50"/>
      <c r="L13" s="113"/>
      <c r="M13" s="50"/>
      <c r="N13" s="50"/>
      <c r="O13" s="113"/>
      <c r="P13" s="50"/>
      <c r="Q13" s="50"/>
    </row>
    <row r="15" spans="1:17" ht="18.75" thickBot="1">
      <c r="A15" s="60" t="s">
        <v>40</v>
      </c>
      <c r="B15" s="61">
        <v>2</v>
      </c>
      <c r="C15" s="29" t="s">
        <v>33</v>
      </c>
      <c r="D15" s="74" t="s">
        <v>0</v>
      </c>
      <c r="E15" s="75" t="s">
        <v>42</v>
      </c>
      <c r="F15" s="1" t="s">
        <v>33</v>
      </c>
      <c r="G15" s="75" t="s">
        <v>1</v>
      </c>
      <c r="H15" s="75" t="s">
        <v>43</v>
      </c>
      <c r="I15" s="29" t="s">
        <v>33</v>
      </c>
      <c r="J15" s="74" t="s">
        <v>3</v>
      </c>
      <c r="K15" s="75" t="s">
        <v>43</v>
      </c>
      <c r="L15" s="28" t="s">
        <v>33</v>
      </c>
      <c r="M15" s="74" t="s">
        <v>4</v>
      </c>
      <c r="N15" s="75" t="s">
        <v>43</v>
      </c>
      <c r="O15" s="28" t="s">
        <v>33</v>
      </c>
      <c r="P15" s="74" t="s">
        <v>5</v>
      </c>
      <c r="Q15" s="75" t="s">
        <v>43</v>
      </c>
    </row>
    <row r="16" spans="1:17" ht="12.75">
      <c r="A16" s="62" t="s">
        <v>57</v>
      </c>
      <c r="B16" s="63">
        <v>0</v>
      </c>
      <c r="C16" s="30">
        <v>3.5</v>
      </c>
      <c r="D16" s="3">
        <v>2.1</v>
      </c>
      <c r="E16" s="31"/>
      <c r="F16" s="4">
        <v>3.5</v>
      </c>
      <c r="G16" s="31">
        <v>2</v>
      </c>
      <c r="H16" s="31"/>
      <c r="I16" s="39"/>
      <c r="J16" s="3"/>
      <c r="K16" s="31"/>
      <c r="L16" s="38">
        <v>4.5</v>
      </c>
      <c r="M16" s="3">
        <v>2.1</v>
      </c>
      <c r="N16" s="31"/>
      <c r="O16" s="38">
        <v>5.5</v>
      </c>
      <c r="P16" s="3">
        <v>1.15</v>
      </c>
      <c r="Q16" s="31"/>
    </row>
    <row r="17" spans="1:17" ht="12.75">
      <c r="A17" s="64" t="s">
        <v>58</v>
      </c>
      <c r="B17" s="65">
        <v>0</v>
      </c>
      <c r="C17" s="30">
        <v>3.5</v>
      </c>
      <c r="D17" s="8">
        <v>2.25</v>
      </c>
      <c r="E17" s="31"/>
      <c r="F17" s="4">
        <v>3.5</v>
      </c>
      <c r="G17" s="32">
        <v>2.25</v>
      </c>
      <c r="H17" s="31"/>
      <c r="I17" s="39">
        <v>3.7</v>
      </c>
      <c r="J17" s="8">
        <v>1.95</v>
      </c>
      <c r="K17" s="31"/>
      <c r="L17" s="38"/>
      <c r="M17" s="8"/>
      <c r="N17" s="31"/>
      <c r="O17" s="38">
        <v>5.1</v>
      </c>
      <c r="P17" s="8">
        <v>1.75</v>
      </c>
      <c r="Q17" s="31"/>
    </row>
    <row r="18" spans="1:17" ht="12.75">
      <c r="A18" s="64" t="s">
        <v>59</v>
      </c>
      <c r="B18" s="65">
        <v>0</v>
      </c>
      <c r="C18" s="30">
        <v>3.5</v>
      </c>
      <c r="D18" s="8">
        <v>2</v>
      </c>
      <c r="E18" s="31"/>
      <c r="F18" s="4">
        <v>3.5</v>
      </c>
      <c r="G18" s="32">
        <v>2</v>
      </c>
      <c r="H18" s="31"/>
      <c r="I18" s="39"/>
      <c r="J18" s="8"/>
      <c r="K18" s="31"/>
      <c r="L18" s="38"/>
      <c r="M18" s="8"/>
      <c r="N18" s="31"/>
      <c r="O18" s="38">
        <v>5.1</v>
      </c>
      <c r="P18" s="8">
        <v>1.55</v>
      </c>
      <c r="Q18" s="31"/>
    </row>
    <row r="19" spans="1:17" ht="12.75">
      <c r="A19" s="64" t="s">
        <v>60</v>
      </c>
      <c r="B19" s="65">
        <v>0</v>
      </c>
      <c r="C19" s="30"/>
      <c r="D19" s="8"/>
      <c r="E19" s="31"/>
      <c r="F19" s="4"/>
      <c r="G19" s="32"/>
      <c r="H19" s="31"/>
      <c r="I19" s="39"/>
      <c r="J19" s="8"/>
      <c r="K19" s="31"/>
      <c r="L19" s="38">
        <v>4.9</v>
      </c>
      <c r="M19" s="8">
        <v>3.2</v>
      </c>
      <c r="N19" s="31"/>
      <c r="O19" s="38"/>
      <c r="P19" s="8"/>
      <c r="Q19" s="31"/>
    </row>
    <row r="20" spans="1:17" ht="12.75">
      <c r="A20" s="64" t="s">
        <v>61</v>
      </c>
      <c r="B20" s="65">
        <v>0</v>
      </c>
      <c r="C20" s="30">
        <v>3.5</v>
      </c>
      <c r="D20" s="8">
        <v>2.05</v>
      </c>
      <c r="E20" s="31"/>
      <c r="F20" s="4">
        <v>3.5</v>
      </c>
      <c r="G20" s="32">
        <v>2.3</v>
      </c>
      <c r="H20" s="31"/>
      <c r="I20" s="39">
        <v>3.7</v>
      </c>
      <c r="J20" s="8">
        <v>1.05</v>
      </c>
      <c r="K20" s="31"/>
      <c r="L20" s="38">
        <v>4.3</v>
      </c>
      <c r="M20" s="8">
        <v>1.65</v>
      </c>
      <c r="N20" s="31"/>
      <c r="O20" s="38"/>
      <c r="P20" s="8"/>
      <c r="Q20" s="31"/>
    </row>
    <row r="21" spans="1:17" ht="12.75">
      <c r="A21" s="64" t="s">
        <v>62</v>
      </c>
      <c r="B21" s="65">
        <v>0</v>
      </c>
      <c r="C21" s="30"/>
      <c r="D21" s="8"/>
      <c r="E21" s="31"/>
      <c r="F21" s="4"/>
      <c r="G21" s="32"/>
      <c r="H21" s="31"/>
      <c r="I21" s="39">
        <v>3.6</v>
      </c>
      <c r="J21" s="8">
        <v>1</v>
      </c>
      <c r="K21" s="31"/>
      <c r="L21" s="38">
        <v>4.5</v>
      </c>
      <c r="M21" s="8">
        <v>2</v>
      </c>
      <c r="N21" s="31"/>
      <c r="O21" s="38">
        <v>5.1</v>
      </c>
      <c r="P21" s="8">
        <v>1.25</v>
      </c>
      <c r="Q21" s="31"/>
    </row>
    <row r="22" spans="1:17" ht="12.75">
      <c r="A22" s="64" t="s">
        <v>63</v>
      </c>
      <c r="B22" s="65">
        <v>0</v>
      </c>
      <c r="C22" s="30">
        <v>3.5</v>
      </c>
      <c r="D22" s="8">
        <v>2.35</v>
      </c>
      <c r="E22" s="31"/>
      <c r="F22" s="4">
        <v>3.5</v>
      </c>
      <c r="G22" s="32">
        <v>2.35</v>
      </c>
      <c r="H22" s="31"/>
      <c r="I22" s="39">
        <v>3.6</v>
      </c>
      <c r="J22" s="8">
        <v>1.3</v>
      </c>
      <c r="K22" s="31"/>
      <c r="L22" s="38">
        <v>4.9</v>
      </c>
      <c r="M22" s="8">
        <v>2.9</v>
      </c>
      <c r="N22" s="31"/>
      <c r="O22" s="38">
        <v>5.1</v>
      </c>
      <c r="P22" s="8">
        <v>1.65</v>
      </c>
      <c r="Q22" s="31"/>
    </row>
    <row r="23" spans="1:17" ht="12.75">
      <c r="A23" s="64" t="s">
        <v>64</v>
      </c>
      <c r="B23" s="65">
        <v>0</v>
      </c>
      <c r="C23" s="30"/>
      <c r="D23" s="8"/>
      <c r="E23" s="31"/>
      <c r="F23" s="4"/>
      <c r="G23" s="32"/>
      <c r="H23" s="31"/>
      <c r="I23" s="39">
        <v>3.5</v>
      </c>
      <c r="J23" s="8">
        <v>4</v>
      </c>
      <c r="K23" s="31"/>
      <c r="L23" s="38"/>
      <c r="M23" s="8"/>
      <c r="N23" s="31"/>
      <c r="O23" s="38"/>
      <c r="P23" s="8"/>
      <c r="Q23" s="31"/>
    </row>
    <row r="24" spans="1:17" ht="12.75">
      <c r="A24" s="110"/>
      <c r="B24" s="111"/>
      <c r="C24" s="112"/>
      <c r="D24" s="50"/>
      <c r="E24" s="50"/>
      <c r="F24" s="113"/>
      <c r="G24" s="50"/>
      <c r="H24" s="50"/>
      <c r="I24" s="113"/>
      <c r="J24" s="50"/>
      <c r="K24" s="50"/>
      <c r="L24" s="113"/>
      <c r="M24" s="50"/>
      <c r="N24" s="50"/>
      <c r="O24" s="113"/>
      <c r="P24" s="50"/>
      <c r="Q24" s="50"/>
    </row>
    <row r="25" spans="1:17" ht="12.75">
      <c r="A25" s="110"/>
      <c r="B25" s="111"/>
      <c r="C25" s="112"/>
      <c r="D25" s="50"/>
      <c r="E25" s="50"/>
      <c r="F25" s="113"/>
      <c r="G25" s="50"/>
      <c r="H25" s="50"/>
      <c r="I25" s="113"/>
      <c r="J25" s="50"/>
      <c r="K25" s="50"/>
      <c r="L25" s="113"/>
      <c r="M25" s="50"/>
      <c r="N25" s="50"/>
      <c r="O25" s="113"/>
      <c r="P25" s="50"/>
      <c r="Q25" s="50"/>
    </row>
    <row r="27" spans="1:17" ht="18.75" thickBot="1">
      <c r="A27" s="60" t="s">
        <v>41</v>
      </c>
      <c r="B27" s="61">
        <v>3</v>
      </c>
      <c r="C27" s="29" t="s">
        <v>33</v>
      </c>
      <c r="D27" s="74" t="s">
        <v>0</v>
      </c>
      <c r="E27" s="75" t="s">
        <v>43</v>
      </c>
      <c r="F27" s="1" t="s">
        <v>33</v>
      </c>
      <c r="G27" s="75" t="s">
        <v>1</v>
      </c>
      <c r="H27" s="75" t="s">
        <v>43</v>
      </c>
      <c r="I27" s="29" t="s">
        <v>33</v>
      </c>
      <c r="J27" s="74" t="s">
        <v>3</v>
      </c>
      <c r="K27" s="75" t="s">
        <v>42</v>
      </c>
      <c r="L27" s="28" t="s">
        <v>33</v>
      </c>
      <c r="M27" s="74" t="s">
        <v>4</v>
      </c>
      <c r="N27" s="75" t="s">
        <v>42</v>
      </c>
      <c r="O27" s="28" t="s">
        <v>33</v>
      </c>
      <c r="P27" s="74" t="s">
        <v>5</v>
      </c>
      <c r="Q27" s="75" t="s">
        <v>42</v>
      </c>
    </row>
    <row r="28" spans="1:17" ht="12.75">
      <c r="A28" s="62" t="s">
        <v>44</v>
      </c>
      <c r="B28" s="63">
        <v>0</v>
      </c>
      <c r="C28" s="30">
        <v>3.5</v>
      </c>
      <c r="D28" s="3">
        <v>1.8</v>
      </c>
      <c r="E28" s="31"/>
      <c r="F28" s="4">
        <v>3.5</v>
      </c>
      <c r="G28" s="31">
        <v>1.55</v>
      </c>
      <c r="H28" s="31"/>
      <c r="I28" s="39">
        <v>3.7</v>
      </c>
      <c r="J28" s="3">
        <v>2.5</v>
      </c>
      <c r="K28" s="31"/>
      <c r="L28" s="38">
        <v>4.9</v>
      </c>
      <c r="M28" s="3">
        <v>1.85</v>
      </c>
      <c r="N28" s="31"/>
      <c r="O28" s="38">
        <v>4.9</v>
      </c>
      <c r="P28" s="3">
        <v>1.35</v>
      </c>
      <c r="Q28" s="31"/>
    </row>
    <row r="29" spans="1:17" ht="12.75">
      <c r="A29" s="64" t="s">
        <v>45</v>
      </c>
      <c r="B29" s="65">
        <v>0</v>
      </c>
      <c r="C29" s="30">
        <v>3.5</v>
      </c>
      <c r="D29" s="8">
        <v>2.3</v>
      </c>
      <c r="E29" s="31"/>
      <c r="F29" s="4">
        <v>3.5</v>
      </c>
      <c r="G29" s="32">
        <v>2.55</v>
      </c>
      <c r="H29" s="31"/>
      <c r="I29" s="39"/>
      <c r="J29" s="8">
        <v>0</v>
      </c>
      <c r="K29" s="31"/>
      <c r="L29" s="38">
        <v>4.5</v>
      </c>
      <c r="M29" s="8">
        <v>3.35</v>
      </c>
      <c r="N29" s="31"/>
      <c r="O29" s="38"/>
      <c r="P29" s="8"/>
      <c r="Q29" s="31"/>
    </row>
    <row r="30" spans="1:17" ht="12.75">
      <c r="A30" s="64" t="s">
        <v>46</v>
      </c>
      <c r="B30" s="65">
        <v>0</v>
      </c>
      <c r="C30" s="30">
        <v>3.5</v>
      </c>
      <c r="D30" s="8">
        <v>2.25</v>
      </c>
      <c r="E30" s="31"/>
      <c r="F30" s="4">
        <v>3.5</v>
      </c>
      <c r="G30" s="32">
        <v>2.45</v>
      </c>
      <c r="H30" s="31"/>
      <c r="I30" s="39">
        <v>3.7</v>
      </c>
      <c r="J30" s="8">
        <v>4.25</v>
      </c>
      <c r="K30" s="31"/>
      <c r="L30" s="38"/>
      <c r="M30" s="8"/>
      <c r="N30" s="31"/>
      <c r="O30" s="38">
        <v>4.9</v>
      </c>
      <c r="P30" s="8">
        <v>2.7</v>
      </c>
      <c r="Q30" s="31"/>
    </row>
    <row r="31" spans="1:17" ht="12.75">
      <c r="A31" s="64" t="s">
        <v>47</v>
      </c>
      <c r="B31" s="65">
        <v>0</v>
      </c>
      <c r="C31" s="30"/>
      <c r="D31" s="8"/>
      <c r="E31" s="31"/>
      <c r="F31" s="4"/>
      <c r="G31" s="32"/>
      <c r="H31" s="31"/>
      <c r="I31" s="39">
        <v>2.9</v>
      </c>
      <c r="J31" s="8">
        <v>2.2</v>
      </c>
      <c r="K31" s="31">
        <v>1</v>
      </c>
      <c r="L31" s="38">
        <v>4</v>
      </c>
      <c r="M31" s="8">
        <v>2.95</v>
      </c>
      <c r="N31" s="31"/>
      <c r="O31" s="38">
        <v>4.9</v>
      </c>
      <c r="P31" s="8">
        <v>2.6</v>
      </c>
      <c r="Q31" s="31"/>
    </row>
    <row r="32" spans="1:17" ht="12.75">
      <c r="A32" s="64" t="s">
        <v>48</v>
      </c>
      <c r="B32" s="65">
        <v>0</v>
      </c>
      <c r="C32" s="30">
        <v>3.5</v>
      </c>
      <c r="D32" s="8">
        <v>1.35</v>
      </c>
      <c r="E32" s="31"/>
      <c r="F32" s="4">
        <v>3.5</v>
      </c>
      <c r="G32" s="32">
        <v>1.35</v>
      </c>
      <c r="H32" s="31"/>
      <c r="I32" s="39">
        <v>3.7</v>
      </c>
      <c r="J32" s="8">
        <v>1.35</v>
      </c>
      <c r="K32" s="31"/>
      <c r="L32" s="38">
        <v>4</v>
      </c>
      <c r="M32" s="8">
        <v>1.85</v>
      </c>
      <c r="N32" s="31"/>
      <c r="O32" s="38">
        <v>4.7</v>
      </c>
      <c r="P32" s="8">
        <v>1.3</v>
      </c>
      <c r="Q32" s="31"/>
    </row>
    <row r="33" spans="1:17" ht="12.75">
      <c r="A33" s="64" t="s">
        <v>49</v>
      </c>
      <c r="B33" s="65">
        <v>0</v>
      </c>
      <c r="C33" s="30">
        <v>3.5</v>
      </c>
      <c r="D33" s="8">
        <v>2</v>
      </c>
      <c r="E33" s="31"/>
      <c r="F33" s="4">
        <v>3.5</v>
      </c>
      <c r="G33" s="32">
        <v>2.35</v>
      </c>
      <c r="H33" s="31"/>
      <c r="I33" s="39">
        <v>3.7</v>
      </c>
      <c r="J33" s="8">
        <v>3</v>
      </c>
      <c r="K33" s="31"/>
      <c r="L33" s="38">
        <v>4</v>
      </c>
      <c r="M33" s="8">
        <v>1.45</v>
      </c>
      <c r="N33" s="31"/>
      <c r="O33" s="38">
        <v>4.5</v>
      </c>
      <c r="P33" s="8">
        <v>1.75</v>
      </c>
      <c r="Q33" s="31"/>
    </row>
    <row r="34" spans="1:17" ht="12.75">
      <c r="A34" s="64"/>
      <c r="B34" s="65">
        <v>0</v>
      </c>
      <c r="C34" s="30"/>
      <c r="D34" s="8"/>
      <c r="E34" s="31"/>
      <c r="F34" s="4"/>
      <c r="G34" s="32"/>
      <c r="H34" s="31"/>
      <c r="I34" s="39"/>
      <c r="J34" s="8"/>
      <c r="K34" s="31"/>
      <c r="L34" s="38"/>
      <c r="M34" s="8"/>
      <c r="N34" s="31"/>
      <c r="O34" s="38"/>
      <c r="P34" s="8"/>
      <c r="Q34" s="31"/>
    </row>
    <row r="35" spans="1:17" ht="12.75">
      <c r="A35" s="64"/>
      <c r="B35" s="65">
        <v>0</v>
      </c>
      <c r="C35" s="30"/>
      <c r="D35" s="8"/>
      <c r="E35" s="31"/>
      <c r="F35" s="4"/>
      <c r="G35" s="32"/>
      <c r="H35" s="31"/>
      <c r="I35" s="39"/>
      <c r="J35" s="8"/>
      <c r="K35" s="31"/>
      <c r="L35" s="38"/>
      <c r="M35" s="8"/>
      <c r="N35" s="31"/>
      <c r="O35" s="38"/>
      <c r="P35" s="8"/>
      <c r="Q35" s="31"/>
    </row>
    <row r="36" spans="1:17" ht="12.75">
      <c r="A36" s="110"/>
      <c r="B36" s="111"/>
      <c r="C36" s="112"/>
      <c r="D36" s="50"/>
      <c r="E36" s="50"/>
      <c r="F36" s="113"/>
      <c r="G36" s="50"/>
      <c r="H36" s="50"/>
      <c r="I36" s="113"/>
      <c r="J36" s="50"/>
      <c r="K36" s="50"/>
      <c r="L36" s="113"/>
      <c r="M36" s="50"/>
      <c r="N36" s="50"/>
      <c r="O36" s="113"/>
      <c r="P36" s="50"/>
      <c r="Q36" s="50"/>
    </row>
    <row r="37" spans="1:17" ht="12.75">
      <c r="A37" s="110"/>
      <c r="B37" s="111"/>
      <c r="C37" s="112"/>
      <c r="D37" s="50"/>
      <c r="E37" s="50"/>
      <c r="F37" s="113"/>
      <c r="G37" s="50"/>
      <c r="H37" s="50"/>
      <c r="I37" s="113"/>
      <c r="J37" s="50"/>
      <c r="K37" s="50"/>
      <c r="L37" s="113"/>
      <c r="M37" s="50"/>
      <c r="N37" s="50"/>
      <c r="O37" s="113"/>
      <c r="P37" s="50"/>
      <c r="Q37" s="50"/>
    </row>
    <row r="39" spans="1:17" ht="12.75">
      <c r="A39" s="110"/>
      <c r="B39" s="111"/>
      <c r="C39" s="112"/>
      <c r="D39" s="50"/>
      <c r="E39" s="50"/>
      <c r="F39" s="113"/>
      <c r="G39" s="50"/>
      <c r="H39" s="50"/>
      <c r="I39" s="113"/>
      <c r="J39" s="50"/>
      <c r="K39" s="50"/>
      <c r="L39" s="113"/>
      <c r="M39" s="50"/>
      <c r="N39" s="50"/>
      <c r="O39" s="113"/>
      <c r="P39" s="50"/>
      <c r="Q39" s="50"/>
    </row>
    <row r="41" spans="1:17" ht="12.75">
      <c r="A41" s="110"/>
      <c r="B41" s="111"/>
      <c r="C41" s="112"/>
      <c r="D41" s="50"/>
      <c r="E41" s="50"/>
      <c r="F41" s="113"/>
      <c r="G41" s="50"/>
      <c r="H41" s="50"/>
      <c r="I41" s="113"/>
      <c r="J41" s="50"/>
      <c r="K41" s="50"/>
      <c r="L41" s="113"/>
      <c r="M41" s="50"/>
      <c r="N41" s="50"/>
      <c r="O41" s="113"/>
      <c r="P41" s="50"/>
      <c r="Q41" s="50"/>
    </row>
    <row r="43" spans="1:17" ht="12.75">
      <c r="A43" s="110"/>
      <c r="B43" s="111"/>
      <c r="C43" s="112"/>
      <c r="D43" s="50"/>
      <c r="E43" s="50"/>
      <c r="F43" s="113"/>
      <c r="G43" s="50"/>
      <c r="H43" s="50"/>
      <c r="I43" s="113"/>
      <c r="J43" s="50"/>
      <c r="K43" s="50"/>
      <c r="L43" s="113"/>
      <c r="M43" s="50"/>
      <c r="N43" s="50"/>
      <c r="O43" s="113"/>
      <c r="P43" s="50"/>
      <c r="Q43" s="50"/>
    </row>
    <row r="45" spans="1:17" ht="16.5" customHeight="1">
      <c r="A45" s="110"/>
      <c r="B45" s="111"/>
      <c r="C45" s="112"/>
      <c r="D45" s="50"/>
      <c r="E45" s="50"/>
      <c r="F45" s="113"/>
      <c r="G45" s="50"/>
      <c r="H45" s="50"/>
      <c r="I45" s="113"/>
      <c r="J45" s="50"/>
      <c r="K45" s="50"/>
      <c r="L45" s="113"/>
      <c r="M45" s="50"/>
      <c r="N45" s="50"/>
      <c r="O45" s="113"/>
      <c r="P45" s="50"/>
      <c r="Q45" s="50"/>
    </row>
    <row r="46" ht="16.5" customHeight="1"/>
    <row r="47" spans="1:17" ht="12.75">
      <c r="A47" s="110"/>
      <c r="B47" s="111"/>
      <c r="C47" s="112"/>
      <c r="D47" s="50"/>
      <c r="E47" s="50"/>
      <c r="F47" s="113"/>
      <c r="G47" s="50"/>
      <c r="H47" s="50"/>
      <c r="I47" s="113"/>
      <c r="J47" s="50"/>
      <c r="K47" s="50"/>
      <c r="L47" s="113"/>
      <c r="M47" s="50"/>
      <c r="N47" s="50"/>
      <c r="O47" s="113"/>
      <c r="P47" s="50"/>
      <c r="Q47" s="50"/>
    </row>
    <row r="48" spans="1:17" ht="12.75">
      <c r="A48" s="110"/>
      <c r="B48" s="111"/>
      <c r="C48" s="112"/>
      <c r="D48" s="50"/>
      <c r="E48" s="50"/>
      <c r="F48" s="113"/>
      <c r="G48" s="50"/>
      <c r="H48" s="50"/>
      <c r="I48" s="113"/>
      <c r="J48" s="50"/>
      <c r="K48" s="50"/>
      <c r="L48" s="113"/>
      <c r="M48" s="50"/>
      <c r="N48" s="50"/>
      <c r="O48" s="113"/>
      <c r="P48" s="50"/>
      <c r="Q48" s="50"/>
    </row>
    <row r="50" spans="1:17" ht="12.75">
      <c r="A50" s="110"/>
      <c r="B50" s="111"/>
      <c r="C50" s="112"/>
      <c r="D50" s="50"/>
      <c r="E50" s="50"/>
      <c r="F50" s="113"/>
      <c r="G50" s="50"/>
      <c r="H50" s="50"/>
      <c r="I50" s="113"/>
      <c r="J50" s="50"/>
      <c r="K50" s="50"/>
      <c r="L50" s="113"/>
      <c r="M50" s="50"/>
      <c r="N50" s="50"/>
      <c r="O50" s="113"/>
      <c r="P50" s="50"/>
      <c r="Q50" s="50"/>
    </row>
    <row r="51" spans="1:17" ht="12.75">
      <c r="A51" s="110"/>
      <c r="B51" s="111"/>
      <c r="C51" s="112"/>
      <c r="D51" s="50"/>
      <c r="E51" s="50"/>
      <c r="F51" s="113"/>
      <c r="G51" s="50"/>
      <c r="H51" s="50"/>
      <c r="I51" s="113"/>
      <c r="J51" s="50"/>
      <c r="K51" s="50"/>
      <c r="L51" s="113"/>
      <c r="M51" s="50"/>
      <c r="N51" s="50"/>
      <c r="O51" s="113"/>
      <c r="P51" s="50"/>
      <c r="Q51" s="50"/>
    </row>
    <row r="54" spans="1:17" ht="12.75">
      <c r="A54" s="110"/>
      <c r="B54" s="111"/>
      <c r="C54" s="112"/>
      <c r="D54" s="50"/>
      <c r="E54" s="50"/>
      <c r="F54" s="113"/>
      <c r="G54" s="50"/>
      <c r="H54" s="50"/>
      <c r="I54" s="113"/>
      <c r="J54" s="50"/>
      <c r="K54" s="50"/>
      <c r="L54" s="113"/>
      <c r="M54" s="50"/>
      <c r="N54" s="50"/>
      <c r="O54" s="113"/>
      <c r="P54" s="50"/>
      <c r="Q54" s="50"/>
    </row>
    <row r="55" spans="1:17" ht="12.75">
      <c r="A55" s="110"/>
      <c r="B55" s="111"/>
      <c r="C55" s="112"/>
      <c r="D55" s="50"/>
      <c r="E55" s="50"/>
      <c r="F55" s="113"/>
      <c r="G55" s="50"/>
      <c r="H55" s="50"/>
      <c r="I55" s="113"/>
      <c r="J55" s="50"/>
      <c r="K55" s="50"/>
      <c r="L55" s="113"/>
      <c r="M55" s="50"/>
      <c r="N55" s="50"/>
      <c r="O55" s="113"/>
      <c r="P55" s="50"/>
      <c r="Q55" s="50"/>
    </row>
  </sheetData>
  <mergeCells count="2">
    <mergeCell ref="F2:P2"/>
    <mergeCell ref="A1:P1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scale="85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showZeros="0" zoomScale="85" zoomScaleNormal="85" workbookViewId="0" topLeftCell="A4">
      <selection activeCell="A1" sqref="A1:AB1"/>
    </sheetView>
  </sheetViews>
  <sheetFormatPr defaultColWidth="11.421875" defaultRowHeight="12.75"/>
  <cols>
    <col min="1" max="1" width="34.140625" style="0" customWidth="1"/>
    <col min="2" max="2" width="5.140625" style="0" customWidth="1"/>
    <col min="3" max="3" width="5.28125" style="0" customWidth="1"/>
    <col min="4" max="4" width="7.8515625" style="5" customWidth="1"/>
    <col min="5" max="5" width="5.57421875" style="57" customWidth="1"/>
    <col min="6" max="6" width="4.57421875" style="0" bestFit="1" customWidth="1"/>
    <col min="7" max="7" width="7.421875" style="5" customWidth="1"/>
    <col min="8" max="8" width="5.421875" style="5" customWidth="1"/>
    <col min="9" max="10" width="6.28125" style="0" bestFit="1" customWidth="1"/>
    <col min="11" max="11" width="7.00390625" style="83" bestFit="1" customWidth="1"/>
    <col min="12" max="12" width="4.57421875" style="57" customWidth="1"/>
    <col min="13" max="13" width="4.28125" style="57" bestFit="1" customWidth="1"/>
    <col min="14" max="14" width="8.8515625" style="57" customWidth="1"/>
    <col min="15" max="15" width="5.57421875" style="57" customWidth="1"/>
    <col min="16" max="16" width="6.421875" style="5" customWidth="1"/>
    <col min="17" max="17" width="4.57421875" style="0" bestFit="1" customWidth="1"/>
    <col min="18" max="18" width="4.57421875" style="0" customWidth="1"/>
    <col min="19" max="19" width="7.7109375" style="0" customWidth="1"/>
    <col min="20" max="20" width="5.57421875" style="0" customWidth="1"/>
    <col min="21" max="21" width="7.28125" style="5" bestFit="1" customWidth="1"/>
    <col min="22" max="22" width="4.57421875" style="0" bestFit="1" customWidth="1"/>
    <col min="23" max="23" width="4.57421875" style="0" customWidth="1"/>
    <col min="24" max="24" width="8.421875" style="0" customWidth="1"/>
    <col min="25" max="25" width="4.57421875" style="0" customWidth="1"/>
    <col min="26" max="26" width="6.28125" style="5" bestFit="1" customWidth="1"/>
    <col min="27" max="27" width="7.57421875" style="5" bestFit="1" customWidth="1"/>
    <col min="28" max="28" width="5.28125" style="0" bestFit="1" customWidth="1"/>
    <col min="29" max="30" width="8.7109375" style="0" bestFit="1" customWidth="1"/>
    <col min="31" max="31" width="3.140625" style="0" customWidth="1"/>
  </cols>
  <sheetData>
    <row r="1" spans="1:28" ht="25.5">
      <c r="A1" s="131" t="str">
        <f>Eingabe!A1</f>
        <v>Gau-Liga-Endkampf 2018 Mörlenbach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3"/>
    </row>
    <row r="2" spans="1:27" s="21" customFormat="1" ht="20.25">
      <c r="A2" s="21" t="str">
        <f>Eingabe!A2</f>
        <v>WK.-NR.: A-Liga</v>
      </c>
      <c r="B2" s="21" t="str">
        <f>Eingabe!B2</f>
        <v>Wettkampf:</v>
      </c>
      <c r="D2" s="79"/>
      <c r="E2" s="87"/>
      <c r="F2" s="21">
        <f>Eingabe!F2</f>
        <v>0</v>
      </c>
      <c r="G2" s="79"/>
      <c r="H2" s="79"/>
      <c r="K2" s="81"/>
      <c r="L2" s="87"/>
      <c r="M2" s="87"/>
      <c r="N2" s="87"/>
      <c r="O2" s="87"/>
      <c r="P2" s="79"/>
      <c r="U2" s="79"/>
      <c r="Z2" s="79"/>
      <c r="AA2" s="79"/>
    </row>
    <row r="3" spans="3:27" s="21" customFormat="1" ht="15.75" customHeight="1">
      <c r="C3" s="134" t="s">
        <v>0</v>
      </c>
      <c r="D3" s="135"/>
      <c r="E3" s="136"/>
      <c r="F3" s="134" t="s">
        <v>28</v>
      </c>
      <c r="G3" s="135"/>
      <c r="H3" s="136"/>
      <c r="K3" s="81"/>
      <c r="L3" s="134" t="s">
        <v>3</v>
      </c>
      <c r="M3" s="135"/>
      <c r="N3" s="135"/>
      <c r="O3" s="135"/>
      <c r="P3" s="136"/>
      <c r="Q3" s="134" t="s">
        <v>16</v>
      </c>
      <c r="R3" s="135"/>
      <c r="S3" s="135"/>
      <c r="T3" s="135"/>
      <c r="U3" s="136"/>
      <c r="V3" s="134" t="s">
        <v>5</v>
      </c>
      <c r="W3" s="135"/>
      <c r="X3" s="135"/>
      <c r="Y3" s="135"/>
      <c r="Z3" s="136"/>
      <c r="AA3" s="79"/>
    </row>
    <row r="4" spans="1:28" ht="27" thickBot="1">
      <c r="A4" s="60" t="str">
        <f>Eingabe!A3</f>
        <v>Verein DJK Hockenheim</v>
      </c>
      <c r="B4" s="66">
        <f>Eingabe!B3</f>
        <v>1</v>
      </c>
      <c r="C4" s="29" t="s">
        <v>33</v>
      </c>
      <c r="D4" s="74" t="s">
        <v>27</v>
      </c>
      <c r="E4" s="124" t="s">
        <v>35</v>
      </c>
      <c r="F4" s="29" t="s">
        <v>33</v>
      </c>
      <c r="G4" s="74" t="s">
        <v>27</v>
      </c>
      <c r="H4" s="125" t="s">
        <v>35</v>
      </c>
      <c r="I4" s="29" t="s">
        <v>30</v>
      </c>
      <c r="J4" s="27" t="s">
        <v>31</v>
      </c>
      <c r="K4" s="80" t="s">
        <v>2</v>
      </c>
      <c r="L4" s="34" t="s">
        <v>33</v>
      </c>
      <c r="M4" s="95" t="s">
        <v>32</v>
      </c>
      <c r="N4" s="95" t="s">
        <v>27</v>
      </c>
      <c r="O4" s="95" t="s">
        <v>35</v>
      </c>
      <c r="P4" s="75" t="s">
        <v>29</v>
      </c>
      <c r="Q4" s="34" t="s">
        <v>33</v>
      </c>
      <c r="R4" s="95" t="s">
        <v>32</v>
      </c>
      <c r="S4" s="95" t="s">
        <v>27</v>
      </c>
      <c r="T4" s="95" t="s">
        <v>35</v>
      </c>
      <c r="U4" s="76" t="s">
        <v>29</v>
      </c>
      <c r="V4" s="34" t="s">
        <v>33</v>
      </c>
      <c r="W4" s="95" t="s">
        <v>32</v>
      </c>
      <c r="X4" s="95" t="s">
        <v>27</v>
      </c>
      <c r="Y4" s="95" t="s">
        <v>35</v>
      </c>
      <c r="Z4" s="75" t="s">
        <v>29</v>
      </c>
      <c r="AA4" s="77" t="s">
        <v>6</v>
      </c>
      <c r="AB4" s="40" t="s">
        <v>7</v>
      </c>
    </row>
    <row r="5" spans="1:30" ht="12.75">
      <c r="A5" s="62" t="str">
        <f>Eingabe!A4</f>
        <v>Leja Strauß</v>
      </c>
      <c r="B5" s="67">
        <f>Eingabe!B4</f>
        <v>0</v>
      </c>
      <c r="C5" s="84">
        <v>3.5</v>
      </c>
      <c r="D5" s="85">
        <v>2.55</v>
      </c>
      <c r="E5" s="85">
        <f>Eingabe!E4</f>
        <v>0</v>
      </c>
      <c r="F5" s="84">
        <v>3.5</v>
      </c>
      <c r="G5" s="85">
        <v>2.7</v>
      </c>
      <c r="H5" s="85"/>
      <c r="I5" s="35">
        <f>IF(C5=0,0,(10-D5)+C5-E5)</f>
        <v>10.95</v>
      </c>
      <c r="J5" s="85">
        <f>IF(F5=0,0,(10-G5)+F5-H5)</f>
        <v>10.8</v>
      </c>
      <c r="K5" s="82">
        <f>LARGE(I5:J5,1)</f>
        <v>10.95</v>
      </c>
      <c r="L5" s="86">
        <f>Eingabe!I4</f>
        <v>0</v>
      </c>
      <c r="M5" s="96">
        <v>10</v>
      </c>
      <c r="N5" s="91">
        <f>Eingabe!J4</f>
        <v>0</v>
      </c>
      <c r="O5" s="91">
        <f>Eingabe!K4</f>
        <v>0</v>
      </c>
      <c r="P5" s="85">
        <f>IF(L5=0,0,(M5-N5)+L5-O5)</f>
        <v>0</v>
      </c>
      <c r="Q5" s="86">
        <f>Eingabe!L4</f>
        <v>0</v>
      </c>
      <c r="R5" s="96">
        <v>10</v>
      </c>
      <c r="S5" s="91">
        <f>Eingabe!M4</f>
        <v>0</v>
      </c>
      <c r="T5" s="91">
        <f>Eingabe!N4</f>
        <v>0</v>
      </c>
      <c r="U5" s="85">
        <f>IF(Q5=0,0,(R5-S5)+Q5-T5)</f>
        <v>0</v>
      </c>
      <c r="V5" s="86">
        <f>Eingabe!O4</f>
        <v>0</v>
      </c>
      <c r="W5" s="96">
        <v>10</v>
      </c>
      <c r="X5" s="99">
        <f>Eingabe!P4</f>
        <v>0</v>
      </c>
      <c r="Y5" s="99">
        <f>Eingabe!Q4</f>
        <v>0</v>
      </c>
      <c r="Z5" s="85">
        <f>IF(V5=0,0,(W5-X5)+V5-Y5)</f>
        <v>0</v>
      </c>
      <c r="AA5" s="37">
        <f aca="true" t="shared" si="0" ref="AA5:AA13">K5+P5+U5+Z5</f>
        <v>10.95</v>
      </c>
      <c r="AB5" s="41">
        <f>RANK(AD5,$AD$4:AD:AD,0)</f>
        <v>19</v>
      </c>
      <c r="AD5" s="5">
        <f aca="true" t="shared" si="1" ref="AD5:AD12">AA5</f>
        <v>10.95</v>
      </c>
    </row>
    <row r="6" spans="1:30" ht="12.75">
      <c r="A6" s="62" t="str">
        <f>Eingabe!A5</f>
        <v>Maya Schenk</v>
      </c>
      <c r="B6" s="67">
        <f>Eingabe!B5</f>
        <v>0</v>
      </c>
      <c r="C6" s="30">
        <v>3.5</v>
      </c>
      <c r="D6" s="3">
        <v>2.8</v>
      </c>
      <c r="E6" s="38">
        <f>Eingabe!E5</f>
        <v>0</v>
      </c>
      <c r="F6" s="30">
        <v>3.5</v>
      </c>
      <c r="G6" s="3">
        <v>2.7</v>
      </c>
      <c r="H6" s="3">
        <f>Eingabe!H5</f>
        <v>0</v>
      </c>
      <c r="I6" s="35">
        <f aca="true" t="shared" si="2" ref="I6:I12">IF(C6=0,0,(10-D6)+C6-E6)</f>
        <v>10.7</v>
      </c>
      <c r="J6" s="33">
        <f aca="true" t="shared" si="3" ref="J6:J12">IF(F6=0,0,(10-G6)+F6-H6)</f>
        <v>10.8</v>
      </c>
      <c r="K6" s="82">
        <f aca="true" t="shared" si="4" ref="K6:K12">LARGE(I6:J6,1)</f>
        <v>10.8</v>
      </c>
      <c r="L6" s="39">
        <f>Eingabe!I5</f>
        <v>3.6</v>
      </c>
      <c r="M6" s="97">
        <v>10</v>
      </c>
      <c r="N6" s="38">
        <f>Eingabe!J5</f>
        <v>1.75</v>
      </c>
      <c r="O6" s="38">
        <f>Eingabe!K5</f>
        <v>0</v>
      </c>
      <c r="P6" s="3">
        <f aca="true" t="shared" si="5" ref="P6:P12">IF(L6=0,0,(M6-N6)+L6-O6)</f>
        <v>11.85</v>
      </c>
      <c r="Q6" s="39">
        <f>Eingabe!L5</f>
        <v>4.3</v>
      </c>
      <c r="R6" s="97">
        <v>10</v>
      </c>
      <c r="S6" s="38">
        <f>Eingabe!M5</f>
        <v>4.3</v>
      </c>
      <c r="T6" s="38">
        <f>Eingabe!N5</f>
        <v>0</v>
      </c>
      <c r="U6" s="3">
        <f aca="true" t="shared" si="6" ref="U6:U12">IF(Q6=0,0,(R6-S6)+Q6-T6)</f>
        <v>10</v>
      </c>
      <c r="V6" s="100">
        <f>Eingabe!O5</f>
        <v>5.1</v>
      </c>
      <c r="W6" s="97">
        <v>10</v>
      </c>
      <c r="X6" s="101">
        <f>Eingabe!P5</f>
        <v>3.15</v>
      </c>
      <c r="Y6" s="101">
        <f>Eingabe!Q5</f>
        <v>0</v>
      </c>
      <c r="Z6" s="3">
        <f aca="true" t="shared" si="7" ref="Z6:Z12">IF(V6=0,0,(W6-X6)+V6-Y6)</f>
        <v>11.95</v>
      </c>
      <c r="AA6" s="45">
        <f t="shared" si="0"/>
        <v>44.599999999999994</v>
      </c>
      <c r="AB6" s="42">
        <f>RANK(AD6,$AD$4:AD:AD,0)</f>
        <v>7</v>
      </c>
      <c r="AD6" s="5">
        <f t="shared" si="1"/>
        <v>44.599999999999994</v>
      </c>
    </row>
    <row r="7" spans="1:30" ht="12.75">
      <c r="A7" s="62" t="str">
        <f>Eingabe!A6</f>
        <v>Marleen Haas</v>
      </c>
      <c r="B7" s="67">
        <f>Eingabe!B6</f>
        <v>0</v>
      </c>
      <c r="C7" s="30">
        <v>0</v>
      </c>
      <c r="D7" s="3">
        <f>Eingabe!D6</f>
        <v>0</v>
      </c>
      <c r="E7" s="38">
        <f>Eingabe!E6</f>
        <v>0</v>
      </c>
      <c r="F7" s="30">
        <v>3.5</v>
      </c>
      <c r="G7" s="3">
        <v>1.6</v>
      </c>
      <c r="H7" s="3">
        <f>Eingabe!H6</f>
        <v>0</v>
      </c>
      <c r="I7" s="35">
        <f t="shared" si="2"/>
        <v>0</v>
      </c>
      <c r="J7" s="33">
        <f t="shared" si="3"/>
        <v>11.9</v>
      </c>
      <c r="K7" s="82">
        <f t="shared" si="4"/>
        <v>11.9</v>
      </c>
      <c r="L7" s="39">
        <f>Eingabe!I6</f>
        <v>3</v>
      </c>
      <c r="M7" s="97">
        <v>10</v>
      </c>
      <c r="N7" s="38">
        <f>Eingabe!J6</f>
        <v>2.65</v>
      </c>
      <c r="O7" s="38">
        <f>Eingabe!K6</f>
        <v>0</v>
      </c>
      <c r="P7" s="3">
        <f t="shared" si="5"/>
        <v>10.35</v>
      </c>
      <c r="Q7" s="39">
        <f>Eingabe!L6</f>
        <v>4.6</v>
      </c>
      <c r="R7" s="97">
        <v>10</v>
      </c>
      <c r="S7" s="38">
        <f>Eingabe!M6</f>
        <v>4.35</v>
      </c>
      <c r="T7" s="38">
        <f>Eingabe!N6</f>
        <v>0</v>
      </c>
      <c r="U7" s="3">
        <f t="shared" si="6"/>
        <v>10.25</v>
      </c>
      <c r="V7" s="100">
        <f>Eingabe!O6</f>
        <v>5.5</v>
      </c>
      <c r="W7" s="97">
        <v>10</v>
      </c>
      <c r="X7" s="101">
        <f>Eingabe!P6</f>
        <v>1.45</v>
      </c>
      <c r="Y7" s="101">
        <f>Eingabe!Q6</f>
        <v>0</v>
      </c>
      <c r="Z7" s="3">
        <f t="shared" si="7"/>
        <v>14.05</v>
      </c>
      <c r="AA7" s="45">
        <f t="shared" si="0"/>
        <v>46.55</v>
      </c>
      <c r="AB7" s="42">
        <f>RANK(AD7,$AD$4:AD:AD,0)</f>
        <v>6</v>
      </c>
      <c r="AD7" s="5">
        <f t="shared" si="1"/>
        <v>46.55</v>
      </c>
    </row>
    <row r="8" spans="1:30" ht="12.75">
      <c r="A8" s="62" t="str">
        <f>Eingabe!A7</f>
        <v>Lisa-Marie Lillu</v>
      </c>
      <c r="B8" s="67">
        <f>Eingabe!B7</f>
        <v>0</v>
      </c>
      <c r="C8" s="30">
        <v>3.5</v>
      </c>
      <c r="D8" s="3">
        <v>1.95</v>
      </c>
      <c r="E8" s="38">
        <f>Eingabe!E7</f>
        <v>0</v>
      </c>
      <c r="F8" s="30">
        <v>3.5</v>
      </c>
      <c r="G8" s="3">
        <v>1.95</v>
      </c>
      <c r="H8" s="3">
        <f>Eingabe!H7</f>
        <v>0</v>
      </c>
      <c r="I8" s="35">
        <f t="shared" si="2"/>
        <v>11.55</v>
      </c>
      <c r="J8" s="33">
        <f t="shared" si="3"/>
        <v>11.55</v>
      </c>
      <c r="K8" s="82">
        <f t="shared" si="4"/>
        <v>11.55</v>
      </c>
      <c r="L8" s="39">
        <f>Eingabe!I7</f>
        <v>0</v>
      </c>
      <c r="M8" s="97">
        <v>10</v>
      </c>
      <c r="N8" s="38">
        <f>Eingabe!J7</f>
        <v>0</v>
      </c>
      <c r="O8" s="38">
        <f>Eingabe!K7</f>
        <v>0</v>
      </c>
      <c r="P8" s="3">
        <f t="shared" si="5"/>
        <v>0</v>
      </c>
      <c r="Q8" s="39">
        <f>Eingabe!L7</f>
        <v>4.9</v>
      </c>
      <c r="R8" s="97">
        <v>10</v>
      </c>
      <c r="S8" s="38">
        <f>Eingabe!M7</f>
        <v>4.95</v>
      </c>
      <c r="T8" s="38">
        <f>Eingabe!N7</f>
        <v>0</v>
      </c>
      <c r="U8" s="3">
        <f t="shared" si="6"/>
        <v>9.95</v>
      </c>
      <c r="V8" s="100">
        <f>Eingabe!O7</f>
        <v>4.9</v>
      </c>
      <c r="W8" s="97">
        <v>10</v>
      </c>
      <c r="X8" s="101">
        <f>Eingabe!P7</f>
        <v>1.5</v>
      </c>
      <c r="Y8" s="101">
        <f>Eingabe!Q7</f>
        <v>0</v>
      </c>
      <c r="Z8" s="3">
        <f t="shared" si="7"/>
        <v>13.4</v>
      </c>
      <c r="AA8" s="45">
        <f t="shared" si="0"/>
        <v>34.9</v>
      </c>
      <c r="AB8" s="42">
        <f>RANK(AD8,$AD$4:AD:AD,0)</f>
        <v>12</v>
      </c>
      <c r="AD8" s="5">
        <f t="shared" si="1"/>
        <v>34.9</v>
      </c>
    </row>
    <row r="9" spans="1:30" ht="12.75">
      <c r="A9" s="62" t="str">
        <f>Eingabe!A8</f>
        <v>Luisa Fellhauer</v>
      </c>
      <c r="B9" s="67">
        <f>Eingabe!B8</f>
        <v>0</v>
      </c>
      <c r="C9" s="30">
        <f>Eingabe!C8</f>
        <v>0</v>
      </c>
      <c r="D9" s="3">
        <f>Eingabe!D8</f>
        <v>0</v>
      </c>
      <c r="E9" s="38">
        <f>Eingabe!E8</f>
        <v>0</v>
      </c>
      <c r="F9" s="30">
        <f>Eingabe!F8</f>
        <v>0</v>
      </c>
      <c r="G9" s="3">
        <f>Eingabe!G8</f>
        <v>0</v>
      </c>
      <c r="H9" s="3">
        <f>Eingabe!H8</f>
        <v>0</v>
      </c>
      <c r="I9" s="35">
        <f t="shared" si="2"/>
        <v>0</v>
      </c>
      <c r="J9" s="33">
        <f t="shared" si="3"/>
        <v>0</v>
      </c>
      <c r="K9" s="82">
        <f t="shared" si="4"/>
        <v>0</v>
      </c>
      <c r="L9" s="39">
        <f>Eingabe!I8</f>
        <v>0</v>
      </c>
      <c r="M9" s="97">
        <v>10</v>
      </c>
      <c r="N9" s="38">
        <f>Eingabe!J8</f>
        <v>0</v>
      </c>
      <c r="O9" s="38">
        <f>Eingabe!K8</f>
        <v>0</v>
      </c>
      <c r="P9" s="3">
        <f t="shared" si="5"/>
        <v>0</v>
      </c>
      <c r="Q9" s="39">
        <f>Eingabe!L8</f>
        <v>0</v>
      </c>
      <c r="R9" s="97">
        <v>10</v>
      </c>
      <c r="S9" s="38">
        <f>Eingabe!M8</f>
        <v>0</v>
      </c>
      <c r="T9" s="38">
        <f>Eingabe!N8</f>
        <v>0</v>
      </c>
      <c r="U9" s="3">
        <f t="shared" si="6"/>
        <v>0</v>
      </c>
      <c r="V9" s="100">
        <f>Eingabe!O8</f>
        <v>0</v>
      </c>
      <c r="W9" s="97">
        <v>10</v>
      </c>
      <c r="X9" s="101">
        <f>Eingabe!P8</f>
        <v>0</v>
      </c>
      <c r="Y9" s="101">
        <f>Eingabe!Q8</f>
        <v>0</v>
      </c>
      <c r="Z9" s="3">
        <f t="shared" si="7"/>
        <v>0</v>
      </c>
      <c r="AA9" s="45">
        <f t="shared" si="0"/>
        <v>0</v>
      </c>
      <c r="AB9" s="42">
        <f>RANK(AD9,$AD$4:AD:AD,0)</f>
        <v>21</v>
      </c>
      <c r="AD9" s="5">
        <f t="shared" si="1"/>
        <v>0</v>
      </c>
    </row>
    <row r="10" spans="1:30" ht="12.75">
      <c r="A10" s="62" t="str">
        <f>Eingabe!A9</f>
        <v>Nadine Merker</v>
      </c>
      <c r="B10" s="67">
        <f>Eingabe!B9</f>
        <v>0</v>
      </c>
      <c r="C10" s="30">
        <f>Eingabe!C9</f>
        <v>0</v>
      </c>
      <c r="D10" s="3">
        <f>Eingabe!D9</f>
        <v>0</v>
      </c>
      <c r="E10" s="38">
        <f>Eingabe!E9</f>
        <v>0</v>
      </c>
      <c r="F10" s="30">
        <f>Eingabe!F9</f>
        <v>0</v>
      </c>
      <c r="G10" s="3">
        <f>Eingabe!G9</f>
        <v>0</v>
      </c>
      <c r="H10" s="3">
        <f>Eingabe!H9</f>
        <v>0</v>
      </c>
      <c r="I10" s="35">
        <f t="shared" si="2"/>
        <v>0</v>
      </c>
      <c r="J10" s="33">
        <f t="shared" si="3"/>
        <v>0</v>
      </c>
      <c r="K10" s="82">
        <f t="shared" si="4"/>
        <v>0</v>
      </c>
      <c r="L10" s="39">
        <f>Eingabe!I9</f>
        <v>3.8</v>
      </c>
      <c r="M10" s="97">
        <v>10</v>
      </c>
      <c r="N10" s="38">
        <f>Eingabe!J9</f>
        <v>1.05</v>
      </c>
      <c r="O10" s="38">
        <f>Eingabe!K9</f>
        <v>0</v>
      </c>
      <c r="P10" s="3">
        <f t="shared" si="5"/>
        <v>12.75</v>
      </c>
      <c r="Q10" s="39">
        <f>Eingabe!L9</f>
        <v>4.9</v>
      </c>
      <c r="R10" s="97">
        <v>10</v>
      </c>
      <c r="S10" s="38">
        <f>Eingabe!M9</f>
        <v>4.25</v>
      </c>
      <c r="T10" s="38">
        <f>Eingabe!N9</f>
        <v>0</v>
      </c>
      <c r="U10" s="3">
        <f t="shared" si="6"/>
        <v>10.65</v>
      </c>
      <c r="V10" s="100">
        <f>Eingabe!O9</f>
        <v>4.9</v>
      </c>
      <c r="W10" s="97">
        <v>10</v>
      </c>
      <c r="X10" s="101">
        <f>Eingabe!P9</f>
        <v>1.2</v>
      </c>
      <c r="Y10" s="101">
        <f>Eingabe!Q9</f>
        <v>0</v>
      </c>
      <c r="Z10" s="3">
        <f t="shared" si="7"/>
        <v>13.700000000000001</v>
      </c>
      <c r="AA10" s="45">
        <f t="shared" si="0"/>
        <v>37.1</v>
      </c>
      <c r="AB10" s="42">
        <f>RANK(AD10,$AD$4:AD:AD,0)</f>
        <v>10</v>
      </c>
      <c r="AD10" s="5">
        <f t="shared" si="1"/>
        <v>37.1</v>
      </c>
    </row>
    <row r="11" spans="1:30" ht="12.75">
      <c r="A11" s="62" t="str">
        <f>Eingabe!A10</f>
        <v>Nina Münch</v>
      </c>
      <c r="B11" s="67">
        <f>Eingabe!B10</f>
        <v>0</v>
      </c>
      <c r="C11" s="30">
        <v>3.5</v>
      </c>
      <c r="D11" s="3">
        <v>2</v>
      </c>
      <c r="E11" s="38">
        <f>Eingabe!E10</f>
        <v>0</v>
      </c>
      <c r="F11" s="30">
        <v>3.5</v>
      </c>
      <c r="G11" s="3">
        <v>1.95</v>
      </c>
      <c r="H11" s="3">
        <f>Eingabe!H10</f>
        <v>0</v>
      </c>
      <c r="I11" s="35">
        <f t="shared" si="2"/>
        <v>11.5</v>
      </c>
      <c r="J11" s="33">
        <f t="shared" si="3"/>
        <v>11.55</v>
      </c>
      <c r="K11" s="82">
        <f t="shared" si="4"/>
        <v>11.55</v>
      </c>
      <c r="L11" s="39">
        <f>Eingabe!I10</f>
        <v>3.7</v>
      </c>
      <c r="M11" s="97">
        <v>10</v>
      </c>
      <c r="N11" s="38">
        <f>Eingabe!J10</f>
        <v>0.9</v>
      </c>
      <c r="O11" s="38">
        <f>Eingabe!K10</f>
        <v>0</v>
      </c>
      <c r="P11" s="3">
        <f t="shared" si="5"/>
        <v>12.8</v>
      </c>
      <c r="Q11" s="39">
        <f>Eingabe!L10</f>
        <v>4.5</v>
      </c>
      <c r="R11" s="97">
        <v>10</v>
      </c>
      <c r="S11" s="38">
        <f>Eingabe!M10</f>
        <v>3.5</v>
      </c>
      <c r="T11" s="38">
        <f>Eingabe!N10</f>
        <v>0</v>
      </c>
      <c r="U11" s="3">
        <f t="shared" si="6"/>
        <v>11</v>
      </c>
      <c r="V11" s="100">
        <f>Eingabe!O10</f>
        <v>4.2</v>
      </c>
      <c r="W11" s="97">
        <v>10</v>
      </c>
      <c r="X11" s="101">
        <f>Eingabe!P10</f>
        <v>1.45</v>
      </c>
      <c r="Y11" s="101">
        <f>Eingabe!Q10</f>
        <v>0</v>
      </c>
      <c r="Z11" s="3">
        <f t="shared" si="7"/>
        <v>12.75</v>
      </c>
      <c r="AA11" s="45">
        <f t="shared" si="0"/>
        <v>48.1</v>
      </c>
      <c r="AB11" s="42">
        <f>RANK(AD11,$AD$4:AD:AD,0)</f>
        <v>4</v>
      </c>
      <c r="AD11" s="5">
        <f t="shared" si="1"/>
        <v>48.1</v>
      </c>
    </row>
    <row r="12" spans="1:30" ht="13.5" thickBot="1">
      <c r="A12" s="27" t="str">
        <f>Eingabe!A11</f>
        <v>Greta Brennecke</v>
      </c>
      <c r="B12" s="102">
        <f>Eingabe!B11</f>
        <v>0</v>
      </c>
      <c r="C12" s="103">
        <f>Eingabe!C11</f>
        <v>0</v>
      </c>
      <c r="D12" s="104">
        <f>Eingabe!D11</f>
        <v>0</v>
      </c>
      <c r="E12" s="38">
        <f>Eingabe!E11</f>
        <v>0</v>
      </c>
      <c r="F12" s="103">
        <f>Eingabe!F11</f>
        <v>0</v>
      </c>
      <c r="G12" s="104">
        <f>Eingabe!G11</f>
        <v>0</v>
      </c>
      <c r="H12" s="104">
        <f>Eingabe!H11</f>
        <v>0</v>
      </c>
      <c r="I12" s="106">
        <f t="shared" si="2"/>
        <v>0</v>
      </c>
      <c r="J12" s="105">
        <f t="shared" si="3"/>
        <v>0</v>
      </c>
      <c r="K12" s="107">
        <f t="shared" si="4"/>
        <v>0</v>
      </c>
      <c r="L12" s="39">
        <f>Eingabe!I11</f>
        <v>3.6</v>
      </c>
      <c r="M12" s="97">
        <v>10</v>
      </c>
      <c r="N12" s="38">
        <f>Eingabe!J11</f>
        <v>1.6</v>
      </c>
      <c r="O12" s="38">
        <f>Eingabe!K11</f>
        <v>0</v>
      </c>
      <c r="P12" s="3">
        <f t="shared" si="5"/>
        <v>12</v>
      </c>
      <c r="Q12" s="39">
        <f>Eingabe!L11</f>
        <v>0</v>
      </c>
      <c r="R12" s="97">
        <v>10</v>
      </c>
      <c r="S12" s="38">
        <f>Eingabe!M11</f>
        <v>0</v>
      </c>
      <c r="T12" s="38">
        <f>Eingabe!N11</f>
        <v>0</v>
      </c>
      <c r="U12" s="3">
        <f t="shared" si="6"/>
        <v>0</v>
      </c>
      <c r="V12" s="100">
        <f>Eingabe!O11</f>
        <v>0</v>
      </c>
      <c r="W12" s="97">
        <v>10</v>
      </c>
      <c r="X12" s="101">
        <f>Eingabe!P11</f>
        <v>0</v>
      </c>
      <c r="Y12" s="101">
        <f>Eingabe!Q11</f>
        <v>0</v>
      </c>
      <c r="Z12" s="3">
        <f t="shared" si="7"/>
        <v>0</v>
      </c>
      <c r="AA12" s="45">
        <f t="shared" si="0"/>
        <v>12</v>
      </c>
      <c r="AB12" s="43">
        <f>RANK(AD12,$AD$4:AD:AD,0)</f>
        <v>17</v>
      </c>
      <c r="AD12" s="5">
        <f t="shared" si="1"/>
        <v>12</v>
      </c>
    </row>
    <row r="13" spans="2:30" ht="16.5" thickBot="1">
      <c r="B13" s="10"/>
      <c r="C13" s="10"/>
      <c r="D13" s="10"/>
      <c r="E13" s="93"/>
      <c r="F13" s="10"/>
      <c r="G13" s="10"/>
      <c r="H13" s="10"/>
      <c r="I13" s="10"/>
      <c r="J13" s="10"/>
      <c r="K13" s="126">
        <f>LARGE(K5:K12,1)+LARGE(K5:K12,2)+LARGE(K5:K12,3)</f>
        <v>35</v>
      </c>
      <c r="L13" s="94"/>
      <c r="M13" s="93"/>
      <c r="N13" s="93"/>
      <c r="O13" s="92"/>
      <c r="P13" s="98">
        <f>LARGE(P5:P12,1)+LARGE(P5:P12,2)+LARGE(P5:P12,3)</f>
        <v>37.55</v>
      </c>
      <c r="Q13" s="94"/>
      <c r="R13" s="93"/>
      <c r="S13" s="93"/>
      <c r="T13" s="93"/>
      <c r="U13" s="98">
        <f>LARGE(U5:U12,1)+LARGE(U5:U12,2)+LARGE(U5:U12,3)</f>
        <v>31.9</v>
      </c>
      <c r="V13" s="94"/>
      <c r="W13" s="93"/>
      <c r="X13" s="93"/>
      <c r="Y13" s="93"/>
      <c r="Z13" s="98">
        <f>LARGE(Z5:Z12,1)+LARGE(Z5:Z12,2)+LARGE(Z5:Z12,3)</f>
        <v>41.15</v>
      </c>
      <c r="AA13" s="127">
        <f t="shared" si="0"/>
        <v>145.6</v>
      </c>
      <c r="AB13" s="11">
        <f>RANK(AC13,$AC$4:AC:AC,0)</f>
        <v>3</v>
      </c>
      <c r="AC13" s="5">
        <f>AA13</f>
        <v>145.6</v>
      </c>
      <c r="AD13" s="5"/>
    </row>
    <row r="14" spans="2:30" ht="15.75">
      <c r="B14" s="10"/>
      <c r="C14" s="10"/>
      <c r="D14" s="10"/>
      <c r="E14" s="50"/>
      <c r="F14" s="10"/>
      <c r="G14" s="10"/>
      <c r="H14" s="10"/>
      <c r="I14" s="10"/>
      <c r="J14" s="10"/>
      <c r="K14" s="108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109"/>
      <c r="AC14" s="5"/>
      <c r="AD14" s="5"/>
    </row>
    <row r="15" spans="3:30" ht="20.25">
      <c r="C15" s="134" t="s">
        <v>0</v>
      </c>
      <c r="D15" s="135"/>
      <c r="E15" s="136"/>
      <c r="F15" s="137" t="s">
        <v>28</v>
      </c>
      <c r="G15" s="138"/>
      <c r="H15" s="139"/>
      <c r="I15" s="21"/>
      <c r="J15" s="21"/>
      <c r="K15" s="81"/>
      <c r="L15" s="134" t="s">
        <v>3</v>
      </c>
      <c r="M15" s="135"/>
      <c r="N15" s="135"/>
      <c r="O15" s="135"/>
      <c r="P15" s="136"/>
      <c r="Q15" s="134" t="s">
        <v>16</v>
      </c>
      <c r="R15" s="135"/>
      <c r="S15" s="135"/>
      <c r="T15" s="135"/>
      <c r="U15" s="136"/>
      <c r="V15" s="134" t="s">
        <v>5</v>
      </c>
      <c r="W15" s="135"/>
      <c r="X15" s="135"/>
      <c r="Y15" s="135"/>
      <c r="Z15" s="136"/>
      <c r="AD15" s="5"/>
    </row>
    <row r="16" spans="1:28" ht="27" thickBot="1">
      <c r="A16" s="60" t="str">
        <f>Eingabe!A15</f>
        <v>Verein TSG Seckenheim</v>
      </c>
      <c r="B16" s="66">
        <f>Eingabe!B15</f>
        <v>2</v>
      </c>
      <c r="C16" s="29" t="s">
        <v>33</v>
      </c>
      <c r="D16" s="74" t="s">
        <v>27</v>
      </c>
      <c r="E16" s="95" t="s">
        <v>35</v>
      </c>
      <c r="F16" s="29" t="s">
        <v>33</v>
      </c>
      <c r="G16" s="74" t="s">
        <v>27</v>
      </c>
      <c r="H16" s="76" t="s">
        <v>34</v>
      </c>
      <c r="I16" s="29" t="s">
        <v>30</v>
      </c>
      <c r="J16" s="27" t="s">
        <v>31</v>
      </c>
      <c r="K16" s="80" t="s">
        <v>2</v>
      </c>
      <c r="L16" s="34" t="s">
        <v>33</v>
      </c>
      <c r="M16" s="95" t="s">
        <v>32</v>
      </c>
      <c r="N16" s="95" t="s">
        <v>27</v>
      </c>
      <c r="O16" s="95" t="s">
        <v>35</v>
      </c>
      <c r="P16" s="75" t="s">
        <v>29</v>
      </c>
      <c r="Q16" s="34" t="s">
        <v>33</v>
      </c>
      <c r="R16" s="95" t="s">
        <v>32</v>
      </c>
      <c r="S16" s="95" t="s">
        <v>27</v>
      </c>
      <c r="T16" s="95" t="s">
        <v>35</v>
      </c>
      <c r="U16" s="76" t="s">
        <v>29</v>
      </c>
      <c r="V16" s="34" t="s">
        <v>33</v>
      </c>
      <c r="W16" s="95" t="s">
        <v>32</v>
      </c>
      <c r="X16" s="95" t="s">
        <v>27</v>
      </c>
      <c r="Y16" s="95" t="s">
        <v>35</v>
      </c>
      <c r="Z16" s="75" t="s">
        <v>29</v>
      </c>
      <c r="AA16" s="78" t="s">
        <v>6</v>
      </c>
      <c r="AB16" s="44" t="s">
        <v>7</v>
      </c>
    </row>
    <row r="17" spans="1:30" ht="12.75">
      <c r="A17" s="62" t="str">
        <f>Eingabe!A16</f>
        <v>Holly Bratek</v>
      </c>
      <c r="B17" s="67">
        <f>Eingabe!B16</f>
        <v>0</v>
      </c>
      <c r="C17" s="84">
        <v>3.5</v>
      </c>
      <c r="D17" s="85">
        <v>2.1</v>
      </c>
      <c r="E17" s="85">
        <f>Eingabe!E16</f>
        <v>0</v>
      </c>
      <c r="F17" s="84">
        <v>3.5</v>
      </c>
      <c r="G17" s="85">
        <v>2</v>
      </c>
      <c r="H17" s="85">
        <f>Eingabe!H16</f>
        <v>0</v>
      </c>
      <c r="I17" s="35">
        <f>IF(C17=0,0,(10-D17)+C17-E17)</f>
        <v>11.4</v>
      </c>
      <c r="J17" s="85">
        <f>IF(F17=0,0,(10-G17)+F17-H17)</f>
        <v>11.5</v>
      </c>
      <c r="K17" s="82">
        <f>LARGE(I17:J17,1)</f>
        <v>11.5</v>
      </c>
      <c r="L17" s="86">
        <f>Eingabe!I16</f>
        <v>0</v>
      </c>
      <c r="M17" s="96">
        <v>10</v>
      </c>
      <c r="N17" s="91">
        <f>Eingabe!J16</f>
        <v>0</v>
      </c>
      <c r="O17" s="91">
        <f>Eingabe!K16</f>
        <v>0</v>
      </c>
      <c r="P17" s="85">
        <f>IF(L17=0,0,(M17-N17)+L17-O17)</f>
        <v>0</v>
      </c>
      <c r="Q17" s="86">
        <f>Eingabe!L16</f>
        <v>4.5</v>
      </c>
      <c r="R17" s="96">
        <v>10</v>
      </c>
      <c r="S17" s="91">
        <f>Eingabe!M16</f>
        <v>2.1</v>
      </c>
      <c r="T17" s="91">
        <f>Eingabe!N16</f>
        <v>0</v>
      </c>
      <c r="U17" s="85">
        <f>IF(Q17=0,0,(R17-S17)+Q17-T17)</f>
        <v>12.4</v>
      </c>
      <c r="V17" s="86">
        <f>Eingabe!O16</f>
        <v>5.5</v>
      </c>
      <c r="W17" s="96">
        <v>10</v>
      </c>
      <c r="X17" s="99">
        <f>Eingabe!P16</f>
        <v>1.15</v>
      </c>
      <c r="Y17" s="99">
        <f>Eingabe!Q16</f>
        <v>0</v>
      </c>
      <c r="Z17" s="85">
        <f>IF(V17=0,0,(W17-X17)+V17-Y17)</f>
        <v>14.35</v>
      </c>
      <c r="AA17" s="36">
        <f aca="true" t="shared" si="8" ref="AA17:AA25">K17+P17+U17+Z17</f>
        <v>38.25</v>
      </c>
      <c r="AB17" s="41">
        <f>RANK(AD17,$AD$4:AD:AD,0)</f>
        <v>9</v>
      </c>
      <c r="AD17" s="5">
        <f aca="true" t="shared" si="9" ref="AD17:AD24">AA17</f>
        <v>38.25</v>
      </c>
    </row>
    <row r="18" spans="1:30" ht="12.75">
      <c r="A18" s="62" t="str">
        <f>Eingabe!A17</f>
        <v>Emilia Maier</v>
      </c>
      <c r="B18" s="67">
        <f>Eingabe!B17</f>
        <v>0</v>
      </c>
      <c r="C18" s="30">
        <v>3.5</v>
      </c>
      <c r="D18" s="3">
        <v>2.25</v>
      </c>
      <c r="E18" s="38">
        <f>Eingabe!E17</f>
        <v>0</v>
      </c>
      <c r="F18" s="30">
        <v>3.5</v>
      </c>
      <c r="G18" s="3">
        <v>2.25</v>
      </c>
      <c r="H18" s="3">
        <f>Eingabe!H17</f>
        <v>0</v>
      </c>
      <c r="I18" s="35">
        <f aca="true" t="shared" si="10" ref="I18:I24">IF(C18=0,0,(10-D18)+C18-E18)</f>
        <v>11.25</v>
      </c>
      <c r="J18" s="33">
        <f aca="true" t="shared" si="11" ref="J18:J24">IF(F18=0,0,(10-G18)+F18-H18)</f>
        <v>11.25</v>
      </c>
      <c r="K18" s="82">
        <f aca="true" t="shared" si="12" ref="K18:K24">LARGE(I18:J18,1)</f>
        <v>11.25</v>
      </c>
      <c r="L18" s="39">
        <f>Eingabe!I17</f>
        <v>3.7</v>
      </c>
      <c r="M18" s="97">
        <v>10</v>
      </c>
      <c r="N18" s="38">
        <f>Eingabe!J17</f>
        <v>1.95</v>
      </c>
      <c r="O18" s="38">
        <f>Eingabe!K17</f>
        <v>0</v>
      </c>
      <c r="P18" s="3">
        <f aca="true" t="shared" si="13" ref="P18:P24">IF(L18=0,0,(M18-N18)+L18-O18)</f>
        <v>11.75</v>
      </c>
      <c r="Q18" s="39">
        <f>Eingabe!L17</f>
        <v>0</v>
      </c>
      <c r="R18" s="97">
        <v>10</v>
      </c>
      <c r="S18" s="38">
        <f>Eingabe!M17</f>
        <v>0</v>
      </c>
      <c r="T18" s="38">
        <f>Eingabe!N17</f>
        <v>0</v>
      </c>
      <c r="U18" s="3">
        <f aca="true" t="shared" si="14" ref="U18:U24">IF(Q18=0,0,(R18-S18)+Q18-T18)</f>
        <v>0</v>
      </c>
      <c r="V18" s="100">
        <f>Eingabe!O17</f>
        <v>5.1</v>
      </c>
      <c r="W18" s="97">
        <v>10</v>
      </c>
      <c r="X18" s="101">
        <f>Eingabe!P17</f>
        <v>1.75</v>
      </c>
      <c r="Y18" s="101">
        <f>Eingabe!Q17</f>
        <v>0</v>
      </c>
      <c r="Z18" s="3">
        <f aca="true" t="shared" si="15" ref="Z18:Z24">IF(V18=0,0,(W18-X18)+V18-Y18)</f>
        <v>13.35</v>
      </c>
      <c r="AA18" s="45">
        <f t="shared" si="8"/>
        <v>36.35</v>
      </c>
      <c r="AB18" s="42">
        <f>RANK(AD18,$AD$4:AD:AD,0)</f>
        <v>11</v>
      </c>
      <c r="AD18" s="5">
        <f t="shared" si="9"/>
        <v>36.35</v>
      </c>
    </row>
    <row r="19" spans="1:30" ht="12.75">
      <c r="A19" s="62" t="str">
        <f>Eingabe!A18</f>
        <v>Charlotte Löbau</v>
      </c>
      <c r="B19" s="67">
        <f>Eingabe!B18</f>
        <v>0</v>
      </c>
      <c r="C19" s="30">
        <v>3.5</v>
      </c>
      <c r="D19" s="3">
        <v>2</v>
      </c>
      <c r="E19" s="38">
        <f>Eingabe!E18</f>
        <v>0</v>
      </c>
      <c r="F19" s="30">
        <v>3.5</v>
      </c>
      <c r="G19" s="3">
        <v>2</v>
      </c>
      <c r="H19" s="3">
        <f>Eingabe!H18</f>
        <v>0</v>
      </c>
      <c r="I19" s="35">
        <f t="shared" si="10"/>
        <v>11.5</v>
      </c>
      <c r="J19" s="33">
        <f t="shared" si="11"/>
        <v>11.5</v>
      </c>
      <c r="K19" s="82">
        <f t="shared" si="12"/>
        <v>11.5</v>
      </c>
      <c r="L19" s="39">
        <f>Eingabe!I18</f>
        <v>0</v>
      </c>
      <c r="M19" s="97">
        <v>10</v>
      </c>
      <c r="N19" s="38">
        <f>Eingabe!J18</f>
        <v>0</v>
      </c>
      <c r="O19" s="38">
        <f>Eingabe!K18</f>
        <v>0</v>
      </c>
      <c r="P19" s="3">
        <f t="shared" si="13"/>
        <v>0</v>
      </c>
      <c r="Q19" s="39">
        <f>Eingabe!L18</f>
        <v>0</v>
      </c>
      <c r="R19" s="97">
        <v>10</v>
      </c>
      <c r="S19" s="38">
        <f>Eingabe!M18</f>
        <v>0</v>
      </c>
      <c r="T19" s="38">
        <f>Eingabe!N18</f>
        <v>0</v>
      </c>
      <c r="U19" s="3">
        <f t="shared" si="14"/>
        <v>0</v>
      </c>
      <c r="V19" s="100">
        <f>Eingabe!O18</f>
        <v>5.1</v>
      </c>
      <c r="W19" s="97">
        <v>10</v>
      </c>
      <c r="X19" s="101">
        <f>Eingabe!P18</f>
        <v>1.55</v>
      </c>
      <c r="Y19" s="101">
        <f>Eingabe!Q18</f>
        <v>0</v>
      </c>
      <c r="Z19" s="3">
        <f t="shared" si="15"/>
        <v>13.549999999999999</v>
      </c>
      <c r="AA19" s="45">
        <f t="shared" si="8"/>
        <v>25.049999999999997</v>
      </c>
      <c r="AB19" s="42">
        <f>RANK(AD19,$AD$4:AD:AD,0)</f>
        <v>15</v>
      </c>
      <c r="AD19" s="5">
        <f t="shared" si="9"/>
        <v>25.049999999999997</v>
      </c>
    </row>
    <row r="20" spans="1:30" ht="12.75">
      <c r="A20" s="62" t="str">
        <f>Eingabe!A19</f>
        <v>Lotta Weißenberger</v>
      </c>
      <c r="B20" s="67">
        <f>Eingabe!B19</f>
        <v>0</v>
      </c>
      <c r="C20" s="30">
        <f>Eingabe!C19</f>
        <v>0</v>
      </c>
      <c r="D20" s="3">
        <f>Eingabe!D19</f>
        <v>0</v>
      </c>
      <c r="E20" s="38">
        <f>Eingabe!E19</f>
        <v>0</v>
      </c>
      <c r="F20" s="30">
        <f>Eingabe!F19</f>
        <v>0</v>
      </c>
      <c r="G20" s="3">
        <f>Eingabe!G19</f>
        <v>0</v>
      </c>
      <c r="H20" s="3">
        <f>Eingabe!H19</f>
        <v>0</v>
      </c>
      <c r="I20" s="35">
        <f t="shared" si="10"/>
        <v>0</v>
      </c>
      <c r="J20" s="33">
        <f t="shared" si="11"/>
        <v>0</v>
      </c>
      <c r="K20" s="82">
        <f t="shared" si="12"/>
        <v>0</v>
      </c>
      <c r="L20" s="39">
        <f>Eingabe!I19</f>
        <v>0</v>
      </c>
      <c r="M20" s="97">
        <v>10</v>
      </c>
      <c r="N20" s="38">
        <f>Eingabe!J19</f>
        <v>0</v>
      </c>
      <c r="O20" s="38">
        <f>Eingabe!K19</f>
        <v>0</v>
      </c>
      <c r="P20" s="3">
        <f t="shared" si="13"/>
        <v>0</v>
      </c>
      <c r="Q20" s="39">
        <f>Eingabe!L19</f>
        <v>4.9</v>
      </c>
      <c r="R20" s="97">
        <v>10</v>
      </c>
      <c r="S20" s="38">
        <f>Eingabe!M19</f>
        <v>3.2</v>
      </c>
      <c r="T20" s="38">
        <f>Eingabe!N19</f>
        <v>0</v>
      </c>
      <c r="U20" s="3">
        <f t="shared" si="14"/>
        <v>11.7</v>
      </c>
      <c r="V20" s="100">
        <f>Eingabe!O19</f>
        <v>0</v>
      </c>
      <c r="W20" s="97">
        <v>10</v>
      </c>
      <c r="X20" s="101">
        <f>Eingabe!P19</f>
        <v>0</v>
      </c>
      <c r="Y20" s="101">
        <f>Eingabe!Q19</f>
        <v>0</v>
      </c>
      <c r="Z20" s="3">
        <f t="shared" si="15"/>
        <v>0</v>
      </c>
      <c r="AA20" s="45">
        <f t="shared" si="8"/>
        <v>11.7</v>
      </c>
      <c r="AB20" s="42">
        <f>RANK(AD20,$AD$4:AD:AD,0)</f>
        <v>18</v>
      </c>
      <c r="AD20" s="5">
        <f t="shared" si="9"/>
        <v>11.7</v>
      </c>
    </row>
    <row r="21" spans="1:30" ht="12.75">
      <c r="A21" s="62" t="str">
        <f>Eingabe!A20</f>
        <v>Esther Götz</v>
      </c>
      <c r="B21" s="67">
        <f>Eingabe!B20</f>
        <v>0</v>
      </c>
      <c r="C21" s="30">
        <v>3.5</v>
      </c>
      <c r="D21" s="3">
        <v>2.05</v>
      </c>
      <c r="E21" s="38">
        <f>Eingabe!E20</f>
        <v>0</v>
      </c>
      <c r="F21" s="30">
        <v>3.5</v>
      </c>
      <c r="G21" s="3">
        <v>2.3</v>
      </c>
      <c r="H21" s="3">
        <f>Eingabe!H20</f>
        <v>0</v>
      </c>
      <c r="I21" s="35">
        <f t="shared" si="10"/>
        <v>11.45</v>
      </c>
      <c r="J21" s="33">
        <f t="shared" si="11"/>
        <v>11.2</v>
      </c>
      <c r="K21" s="82">
        <f t="shared" si="12"/>
        <v>11.45</v>
      </c>
      <c r="L21" s="39">
        <f>Eingabe!I20</f>
        <v>3.7</v>
      </c>
      <c r="M21" s="97">
        <v>10</v>
      </c>
      <c r="N21" s="38">
        <f>Eingabe!J20</f>
        <v>1.05</v>
      </c>
      <c r="O21" s="38">
        <f>Eingabe!K20</f>
        <v>0</v>
      </c>
      <c r="P21" s="3">
        <f t="shared" si="13"/>
        <v>12.649999999999999</v>
      </c>
      <c r="Q21" s="39">
        <f>Eingabe!L20</f>
        <v>4.3</v>
      </c>
      <c r="R21" s="97">
        <v>10</v>
      </c>
      <c r="S21" s="38">
        <f>Eingabe!M20</f>
        <v>1.65</v>
      </c>
      <c r="T21" s="38">
        <f>Eingabe!N20</f>
        <v>0</v>
      </c>
      <c r="U21" s="3">
        <f t="shared" si="14"/>
        <v>12.649999999999999</v>
      </c>
      <c r="V21" s="100">
        <f>Eingabe!O20</f>
        <v>0</v>
      </c>
      <c r="W21" s="97">
        <v>10</v>
      </c>
      <c r="X21" s="101">
        <f>Eingabe!P20</f>
        <v>0</v>
      </c>
      <c r="Y21" s="101">
        <f>Eingabe!Q20</f>
        <v>0</v>
      </c>
      <c r="Z21" s="3">
        <f t="shared" si="15"/>
        <v>0</v>
      </c>
      <c r="AA21" s="45">
        <f t="shared" si="8"/>
        <v>36.75</v>
      </c>
      <c r="AB21" s="42">
        <f>RANK(AD21,$AD$4:AD:AD,0)</f>
        <v>21</v>
      </c>
      <c r="AD21" s="5"/>
    </row>
    <row r="22" spans="1:30" ht="12.75">
      <c r="A22" s="62" t="str">
        <f>Eingabe!A21</f>
        <v>Julia Schöne</v>
      </c>
      <c r="B22" s="67">
        <f>Eingabe!B21</f>
        <v>0</v>
      </c>
      <c r="C22" s="30">
        <f>Eingabe!C21</f>
        <v>0</v>
      </c>
      <c r="D22" s="3">
        <f>Eingabe!D21</f>
        <v>0</v>
      </c>
      <c r="E22" s="38">
        <f>Eingabe!E21</f>
        <v>0</v>
      </c>
      <c r="F22" s="30">
        <f>Eingabe!F21</f>
        <v>0</v>
      </c>
      <c r="G22" s="3">
        <f>Eingabe!G21</f>
        <v>0</v>
      </c>
      <c r="H22" s="3">
        <f>Eingabe!H21</f>
        <v>0</v>
      </c>
      <c r="I22" s="35">
        <f t="shared" si="10"/>
        <v>0</v>
      </c>
      <c r="J22" s="33">
        <f t="shared" si="11"/>
        <v>0</v>
      </c>
      <c r="K22" s="82">
        <f t="shared" si="12"/>
        <v>0</v>
      </c>
      <c r="L22" s="39">
        <f>Eingabe!I21</f>
        <v>3.6</v>
      </c>
      <c r="M22" s="97">
        <v>10</v>
      </c>
      <c r="N22" s="38">
        <f>Eingabe!J21</f>
        <v>1</v>
      </c>
      <c r="O22" s="38">
        <f>Eingabe!K21</f>
        <v>0</v>
      </c>
      <c r="P22" s="3">
        <f t="shared" si="13"/>
        <v>12.6</v>
      </c>
      <c r="Q22" s="39">
        <f>Eingabe!L21</f>
        <v>4.5</v>
      </c>
      <c r="R22" s="97">
        <v>10</v>
      </c>
      <c r="S22" s="38">
        <f>Eingabe!M21</f>
        <v>2</v>
      </c>
      <c r="T22" s="38">
        <f>Eingabe!N21</f>
        <v>0</v>
      </c>
      <c r="U22" s="3">
        <f t="shared" si="14"/>
        <v>12.5</v>
      </c>
      <c r="V22" s="100">
        <f>Eingabe!O21</f>
        <v>5.1</v>
      </c>
      <c r="W22" s="97">
        <v>10</v>
      </c>
      <c r="X22" s="101">
        <f>Eingabe!P21</f>
        <v>1.25</v>
      </c>
      <c r="Y22" s="101">
        <f>Eingabe!Q21</f>
        <v>0</v>
      </c>
      <c r="Z22" s="3">
        <f t="shared" si="15"/>
        <v>13.85</v>
      </c>
      <c r="AA22" s="45">
        <f t="shared" si="8"/>
        <v>38.95</v>
      </c>
      <c r="AB22" s="42">
        <f>RANK(AD22,$AD$4:AD:AD,0)</f>
        <v>8</v>
      </c>
      <c r="AD22" s="5">
        <f t="shared" si="9"/>
        <v>38.95</v>
      </c>
    </row>
    <row r="23" spans="1:30" ht="12.75">
      <c r="A23" s="62" t="str">
        <f>Eingabe!A22</f>
        <v>Anna Härle</v>
      </c>
      <c r="B23" s="67">
        <f>Eingabe!B22</f>
        <v>0</v>
      </c>
      <c r="C23" s="30">
        <v>3.5</v>
      </c>
      <c r="D23" s="3">
        <v>2.35</v>
      </c>
      <c r="E23" s="38">
        <f>Eingabe!E22</f>
        <v>0</v>
      </c>
      <c r="F23" s="30">
        <v>3.5</v>
      </c>
      <c r="G23" s="3">
        <v>2.35</v>
      </c>
      <c r="H23" s="3">
        <f>Eingabe!H22</f>
        <v>0</v>
      </c>
      <c r="I23" s="35">
        <f t="shared" si="10"/>
        <v>11.15</v>
      </c>
      <c r="J23" s="33">
        <f t="shared" si="11"/>
        <v>11.15</v>
      </c>
      <c r="K23" s="82">
        <f t="shared" si="12"/>
        <v>11.15</v>
      </c>
      <c r="L23" s="39">
        <f>Eingabe!I22</f>
        <v>3.6</v>
      </c>
      <c r="M23" s="97">
        <v>10</v>
      </c>
      <c r="N23" s="38">
        <f>Eingabe!J22</f>
        <v>1.3</v>
      </c>
      <c r="O23" s="38">
        <f>Eingabe!K22</f>
        <v>0</v>
      </c>
      <c r="P23" s="3">
        <f t="shared" si="13"/>
        <v>12.299999999999999</v>
      </c>
      <c r="Q23" s="39">
        <f>Eingabe!L22</f>
        <v>4.9</v>
      </c>
      <c r="R23" s="97">
        <v>10</v>
      </c>
      <c r="S23" s="38">
        <f>Eingabe!M22</f>
        <v>2.9</v>
      </c>
      <c r="T23" s="38">
        <f>Eingabe!N22</f>
        <v>0</v>
      </c>
      <c r="U23" s="3">
        <f t="shared" si="14"/>
        <v>12</v>
      </c>
      <c r="V23" s="100">
        <f>Eingabe!O22</f>
        <v>5.1</v>
      </c>
      <c r="W23" s="97">
        <v>10</v>
      </c>
      <c r="X23" s="101">
        <f>Eingabe!P22</f>
        <v>1.65</v>
      </c>
      <c r="Y23" s="101">
        <f>Eingabe!Q22</f>
        <v>0</v>
      </c>
      <c r="Z23" s="3">
        <f t="shared" si="15"/>
        <v>13.45</v>
      </c>
      <c r="AA23" s="45">
        <f t="shared" si="8"/>
        <v>48.900000000000006</v>
      </c>
      <c r="AB23" s="42">
        <f>RANK(AD23,$AD$4:AD:AD,0)</f>
        <v>3</v>
      </c>
      <c r="AD23" s="5">
        <f t="shared" si="9"/>
        <v>48.900000000000006</v>
      </c>
    </row>
    <row r="24" spans="1:30" ht="13.5" thickBot="1">
      <c r="A24" s="62" t="str">
        <f>Eingabe!A23</f>
        <v>Mira Schäffner</v>
      </c>
      <c r="B24" s="67">
        <f>Eingabe!B23</f>
        <v>0</v>
      </c>
      <c r="C24" s="103">
        <f>Eingabe!C23</f>
        <v>0</v>
      </c>
      <c r="D24" s="104">
        <f>Eingabe!D23</f>
        <v>0</v>
      </c>
      <c r="E24" s="38">
        <f>Eingabe!E23</f>
        <v>0</v>
      </c>
      <c r="F24" s="103">
        <f>Eingabe!F23</f>
        <v>0</v>
      </c>
      <c r="G24" s="104">
        <f>Eingabe!G23</f>
        <v>0</v>
      </c>
      <c r="H24" s="104">
        <f>Eingabe!H23</f>
        <v>0</v>
      </c>
      <c r="I24" s="106">
        <f t="shared" si="10"/>
        <v>0</v>
      </c>
      <c r="J24" s="105">
        <f t="shared" si="11"/>
        <v>0</v>
      </c>
      <c r="K24" s="107">
        <f t="shared" si="12"/>
        <v>0</v>
      </c>
      <c r="L24" s="39">
        <f>Eingabe!I23</f>
        <v>3.5</v>
      </c>
      <c r="M24" s="97">
        <v>10</v>
      </c>
      <c r="N24" s="38">
        <f>Eingabe!J23</f>
        <v>4</v>
      </c>
      <c r="O24" s="38">
        <f>Eingabe!K23</f>
        <v>0</v>
      </c>
      <c r="P24" s="3">
        <f t="shared" si="13"/>
        <v>9.5</v>
      </c>
      <c r="Q24" s="39">
        <f>Eingabe!L23</f>
        <v>0</v>
      </c>
      <c r="R24" s="97">
        <v>10</v>
      </c>
      <c r="S24" s="38">
        <f>Eingabe!M23</f>
        <v>0</v>
      </c>
      <c r="T24" s="38">
        <f>Eingabe!N23</f>
        <v>0</v>
      </c>
      <c r="U24" s="3">
        <f t="shared" si="14"/>
        <v>0</v>
      </c>
      <c r="V24" s="100">
        <f>Eingabe!O23</f>
        <v>0</v>
      </c>
      <c r="W24" s="97">
        <v>10</v>
      </c>
      <c r="X24" s="101">
        <f>Eingabe!P23</f>
        <v>0</v>
      </c>
      <c r="Y24" s="101">
        <f>Eingabe!Q23</f>
        <v>0</v>
      </c>
      <c r="Z24" s="3">
        <f t="shared" si="15"/>
        <v>0</v>
      </c>
      <c r="AA24" s="45">
        <f t="shared" si="8"/>
        <v>9.5</v>
      </c>
      <c r="AB24" s="43">
        <f>RANK(AD24,$AD$4:AD:AD,0)</f>
        <v>20</v>
      </c>
      <c r="AD24" s="5">
        <f t="shared" si="9"/>
        <v>9.5</v>
      </c>
    </row>
    <row r="25" spans="2:30" ht="16.5" thickBot="1">
      <c r="B25" s="10"/>
      <c r="C25" s="10"/>
      <c r="D25" s="10"/>
      <c r="E25" s="93"/>
      <c r="F25" s="10"/>
      <c r="G25" s="10"/>
      <c r="H25" s="10"/>
      <c r="I25" s="10"/>
      <c r="J25" s="10"/>
      <c r="K25" s="126">
        <f>LARGE(K17:K24,1)+LARGE(K17:K24,2)+LARGE(K17:K24,3)</f>
        <v>34.45</v>
      </c>
      <c r="L25" s="94"/>
      <c r="M25" s="93"/>
      <c r="N25" s="93"/>
      <c r="O25" s="92"/>
      <c r="P25" s="98">
        <f>LARGE(P17:P24,1)+LARGE(P17:P24,2)+LARGE(P17:P24,3)</f>
        <v>37.55</v>
      </c>
      <c r="Q25" s="94"/>
      <c r="R25" s="93"/>
      <c r="S25" s="93"/>
      <c r="T25" s="93"/>
      <c r="U25" s="98">
        <f>LARGE(U17:U24,1)+LARGE(U17:U24,2)+LARGE(U17:U24,3)</f>
        <v>37.55</v>
      </c>
      <c r="V25" s="94"/>
      <c r="W25" s="93"/>
      <c r="X25" s="93"/>
      <c r="Y25" s="93"/>
      <c r="Z25" s="98">
        <f>LARGE(Z17:Z24,1)+LARGE(Z17:Z24,2)+LARGE(Z17:Z24,3)</f>
        <v>41.75</v>
      </c>
      <c r="AA25" s="37">
        <f t="shared" si="8"/>
        <v>151.3</v>
      </c>
      <c r="AB25" s="11">
        <f>RANK(AC25,$AC$4:AC:AC,0)</f>
        <v>1</v>
      </c>
      <c r="AC25" s="5">
        <f>AA25</f>
        <v>151.3</v>
      </c>
      <c r="AD25" s="5"/>
    </row>
    <row r="26" spans="2:30" ht="15.75">
      <c r="B26" s="10"/>
      <c r="C26" s="10"/>
      <c r="D26" s="10"/>
      <c r="E26" s="50"/>
      <c r="F26" s="10"/>
      <c r="G26" s="10"/>
      <c r="H26" s="10"/>
      <c r="I26" s="10"/>
      <c r="J26" s="10"/>
      <c r="K26" s="108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109"/>
      <c r="AC26" s="5"/>
      <c r="AD26" s="5"/>
    </row>
    <row r="27" spans="3:30" ht="20.25">
      <c r="C27" s="134" t="s">
        <v>0</v>
      </c>
      <c r="D27" s="135"/>
      <c r="E27" s="136"/>
      <c r="F27" s="137" t="s">
        <v>28</v>
      </c>
      <c r="G27" s="138"/>
      <c r="H27" s="139"/>
      <c r="I27" s="21"/>
      <c r="J27" s="21"/>
      <c r="K27" s="81"/>
      <c r="L27" s="134" t="s">
        <v>3</v>
      </c>
      <c r="M27" s="135"/>
      <c r="N27" s="135"/>
      <c r="O27" s="135"/>
      <c r="P27" s="136"/>
      <c r="Q27" s="134" t="s">
        <v>16</v>
      </c>
      <c r="R27" s="135"/>
      <c r="S27" s="135"/>
      <c r="T27" s="135"/>
      <c r="U27" s="136"/>
      <c r="V27" s="134" t="s">
        <v>5</v>
      </c>
      <c r="W27" s="135"/>
      <c r="X27" s="135"/>
      <c r="Y27" s="135"/>
      <c r="Z27" s="136"/>
      <c r="AD27" s="5"/>
    </row>
    <row r="28" spans="1:28" ht="27" thickBot="1">
      <c r="A28" s="60" t="str">
        <f>Eingabe!A27</f>
        <v>Verein TSG Weinheim</v>
      </c>
      <c r="B28" s="66">
        <f>Eingabe!B27</f>
        <v>3</v>
      </c>
      <c r="C28" s="29" t="s">
        <v>33</v>
      </c>
      <c r="D28" s="74" t="s">
        <v>27</v>
      </c>
      <c r="E28" s="95" t="s">
        <v>35</v>
      </c>
      <c r="F28" s="29" t="s">
        <v>33</v>
      </c>
      <c r="G28" s="74" t="s">
        <v>27</v>
      </c>
      <c r="H28" s="76" t="s">
        <v>34</v>
      </c>
      <c r="I28" s="29" t="s">
        <v>30</v>
      </c>
      <c r="J28" s="27" t="s">
        <v>31</v>
      </c>
      <c r="K28" s="80" t="s">
        <v>2</v>
      </c>
      <c r="L28" s="34" t="s">
        <v>33</v>
      </c>
      <c r="M28" s="95" t="s">
        <v>32</v>
      </c>
      <c r="N28" s="95" t="s">
        <v>27</v>
      </c>
      <c r="O28" s="95" t="s">
        <v>35</v>
      </c>
      <c r="P28" s="75" t="s">
        <v>29</v>
      </c>
      <c r="Q28" s="34" t="s">
        <v>33</v>
      </c>
      <c r="R28" s="95" t="s">
        <v>32</v>
      </c>
      <c r="S28" s="95" t="s">
        <v>27</v>
      </c>
      <c r="T28" s="95" t="s">
        <v>35</v>
      </c>
      <c r="U28" s="76" t="s">
        <v>29</v>
      </c>
      <c r="V28" s="34" t="s">
        <v>33</v>
      </c>
      <c r="W28" s="95" t="s">
        <v>32</v>
      </c>
      <c r="X28" s="95" t="s">
        <v>27</v>
      </c>
      <c r="Y28" s="95" t="s">
        <v>35</v>
      </c>
      <c r="Z28" s="75" t="s">
        <v>29</v>
      </c>
      <c r="AA28" s="78" t="s">
        <v>6</v>
      </c>
      <c r="AB28" s="44" t="s">
        <v>7</v>
      </c>
    </row>
    <row r="29" spans="1:30" ht="12.75">
      <c r="A29" s="62" t="str">
        <f>Eingabe!A28</f>
        <v>Merit Schlafmann</v>
      </c>
      <c r="B29" s="67">
        <f>Eingabe!B28</f>
        <v>0</v>
      </c>
      <c r="C29" s="84">
        <f>Eingabe!C28</f>
        <v>3.5</v>
      </c>
      <c r="D29" s="85">
        <f>Eingabe!D28</f>
        <v>1.8</v>
      </c>
      <c r="E29" s="85">
        <f>Eingabe!E28</f>
        <v>0</v>
      </c>
      <c r="F29" s="84">
        <f>Eingabe!F28</f>
        <v>3.5</v>
      </c>
      <c r="G29" s="85">
        <f>Eingabe!G28</f>
        <v>1.55</v>
      </c>
      <c r="H29" s="85">
        <f>Eingabe!H28</f>
        <v>0</v>
      </c>
      <c r="I29" s="35">
        <f>IF(C29=0,0,(10-D29)+C29-E29)</f>
        <v>11.7</v>
      </c>
      <c r="J29" s="85">
        <f>IF(F29=0,0,(10-G29)+F29-H29)</f>
        <v>11.95</v>
      </c>
      <c r="K29" s="82">
        <f>LARGE(I29:J29,1)</f>
        <v>11.95</v>
      </c>
      <c r="L29" s="86">
        <f>Eingabe!I28</f>
        <v>3.7</v>
      </c>
      <c r="M29" s="96">
        <v>10</v>
      </c>
      <c r="N29" s="91">
        <f>Eingabe!J28</f>
        <v>2.5</v>
      </c>
      <c r="O29" s="91">
        <f>Eingabe!K28</f>
        <v>0</v>
      </c>
      <c r="P29" s="85">
        <f>IF(L29=0,0,(M29-N29)+L29-O29)</f>
        <v>11.2</v>
      </c>
      <c r="Q29" s="86">
        <f>Eingabe!L28</f>
        <v>4.9</v>
      </c>
      <c r="R29" s="96">
        <v>10</v>
      </c>
      <c r="S29" s="91">
        <f>Eingabe!M28</f>
        <v>1.85</v>
      </c>
      <c r="T29" s="91">
        <f>Eingabe!N28</f>
        <v>0</v>
      </c>
      <c r="U29" s="85">
        <f>IF(Q29=0,0,(R29-S29)+Q29-T29)</f>
        <v>13.05</v>
      </c>
      <c r="V29" s="86">
        <f>Eingabe!O28</f>
        <v>4.9</v>
      </c>
      <c r="W29" s="96">
        <v>10</v>
      </c>
      <c r="X29" s="99">
        <f>Eingabe!P28</f>
        <v>1.35</v>
      </c>
      <c r="Y29" s="99">
        <f>Eingabe!Q28</f>
        <v>0</v>
      </c>
      <c r="Z29" s="85">
        <f>IF(V29=0,0,(W29-X29)+V29-Y29)</f>
        <v>13.55</v>
      </c>
      <c r="AA29" s="36">
        <f aca="true" t="shared" si="16" ref="AA29:AA37">K29+P29+U29+Z29</f>
        <v>49.75</v>
      </c>
      <c r="AB29" s="41">
        <f>RANK(AD29,$AD$4:AD:AD,0)</f>
        <v>2</v>
      </c>
      <c r="AD29" s="5">
        <f aca="true" t="shared" si="17" ref="AD29:AD36">AA29</f>
        <v>49.75</v>
      </c>
    </row>
    <row r="30" spans="1:30" ht="12.75">
      <c r="A30" s="62" t="str">
        <f>Eingabe!A29</f>
        <v>Lara Keck</v>
      </c>
      <c r="B30" s="67">
        <f>Eingabe!B29</f>
        <v>0</v>
      </c>
      <c r="C30" s="30">
        <f>Eingabe!C29</f>
        <v>3.5</v>
      </c>
      <c r="D30" s="3">
        <f>Eingabe!D29</f>
        <v>2.3</v>
      </c>
      <c r="E30" s="38">
        <f>Eingabe!E29</f>
        <v>0</v>
      </c>
      <c r="F30" s="30">
        <f>Eingabe!F29</f>
        <v>3.5</v>
      </c>
      <c r="G30" s="3">
        <f>Eingabe!G29</f>
        <v>2.55</v>
      </c>
      <c r="H30" s="3">
        <f>Eingabe!H29</f>
        <v>0</v>
      </c>
      <c r="I30" s="35">
        <f aca="true" t="shared" si="18" ref="I30:I36">IF(C30=0,0,(10-D30)+C30-E30)</f>
        <v>11.2</v>
      </c>
      <c r="J30" s="33">
        <f aca="true" t="shared" si="19" ref="J30:J36">IF(F30=0,0,(10-G30)+F30-H30)</f>
        <v>10.95</v>
      </c>
      <c r="K30" s="82">
        <f aca="true" t="shared" si="20" ref="K30:K36">LARGE(I30:J30,1)</f>
        <v>11.2</v>
      </c>
      <c r="L30" s="39">
        <f>Eingabe!I29</f>
        <v>0</v>
      </c>
      <c r="M30" s="97">
        <v>10</v>
      </c>
      <c r="N30" s="38">
        <f>Eingabe!J29</f>
        <v>0</v>
      </c>
      <c r="O30" s="38">
        <f>Eingabe!K29</f>
        <v>0</v>
      </c>
      <c r="P30" s="3">
        <f aca="true" t="shared" si="21" ref="P30:P36">IF(L30=0,0,(M30-N30)+L30-O30)</f>
        <v>0</v>
      </c>
      <c r="Q30" s="39">
        <f>Eingabe!L29</f>
        <v>4.5</v>
      </c>
      <c r="R30" s="97">
        <v>10</v>
      </c>
      <c r="S30" s="38">
        <f>Eingabe!M29</f>
        <v>3.35</v>
      </c>
      <c r="T30" s="38">
        <f>Eingabe!N29</f>
        <v>0</v>
      </c>
      <c r="U30" s="3">
        <f aca="true" t="shared" si="22" ref="U30:U36">IF(Q30=0,0,(R30-S30)+Q30-T30)</f>
        <v>11.15</v>
      </c>
      <c r="V30" s="100">
        <f>Eingabe!O29</f>
        <v>0</v>
      </c>
      <c r="W30" s="97">
        <v>10</v>
      </c>
      <c r="X30" s="101">
        <f>Eingabe!P29</f>
        <v>0</v>
      </c>
      <c r="Y30" s="101">
        <f>Eingabe!Q29</f>
        <v>0</v>
      </c>
      <c r="Z30" s="3">
        <f aca="true" t="shared" si="23" ref="Z30:Z36">IF(V30=0,0,(W30-X30)+V30-Y30)</f>
        <v>0</v>
      </c>
      <c r="AA30" s="45">
        <f t="shared" si="16"/>
        <v>22.35</v>
      </c>
      <c r="AB30" s="42">
        <f>RANK(AD30,$AD$4:AD:AD,0)</f>
        <v>16</v>
      </c>
      <c r="AD30" s="5">
        <f t="shared" si="17"/>
        <v>22.35</v>
      </c>
    </row>
    <row r="31" spans="1:30" ht="12.75">
      <c r="A31" s="62" t="str">
        <f>Eingabe!A30</f>
        <v>Luisa Dünnebier</v>
      </c>
      <c r="B31" s="67">
        <f>Eingabe!B30</f>
        <v>0</v>
      </c>
      <c r="C31" s="30">
        <f>Eingabe!C30</f>
        <v>3.5</v>
      </c>
      <c r="D31" s="3">
        <f>Eingabe!D30</f>
        <v>2.25</v>
      </c>
      <c r="E31" s="38">
        <f>Eingabe!E30</f>
        <v>0</v>
      </c>
      <c r="F31" s="30">
        <f>Eingabe!F30</f>
        <v>3.5</v>
      </c>
      <c r="G31" s="3">
        <f>Eingabe!G30</f>
        <v>2.45</v>
      </c>
      <c r="H31" s="3">
        <f>Eingabe!H30</f>
        <v>0</v>
      </c>
      <c r="I31" s="35">
        <f t="shared" si="18"/>
        <v>11.25</v>
      </c>
      <c r="J31" s="33">
        <f t="shared" si="19"/>
        <v>11.05</v>
      </c>
      <c r="K31" s="82">
        <f t="shared" si="20"/>
        <v>11.25</v>
      </c>
      <c r="L31" s="39">
        <f>Eingabe!I30</f>
        <v>3.7</v>
      </c>
      <c r="M31" s="97">
        <v>10</v>
      </c>
      <c r="N31" s="38">
        <f>Eingabe!J30</f>
        <v>4.25</v>
      </c>
      <c r="O31" s="38">
        <f>Eingabe!K30</f>
        <v>0</v>
      </c>
      <c r="P31" s="3">
        <f t="shared" si="21"/>
        <v>9.45</v>
      </c>
      <c r="Q31" s="39">
        <f>Eingabe!L30</f>
        <v>0</v>
      </c>
      <c r="R31" s="97">
        <v>10</v>
      </c>
      <c r="S31" s="38">
        <f>Eingabe!M30</f>
        <v>0</v>
      </c>
      <c r="T31" s="38">
        <f>Eingabe!N30</f>
        <v>0</v>
      </c>
      <c r="U31" s="3">
        <f t="shared" si="22"/>
        <v>0</v>
      </c>
      <c r="V31" s="100">
        <f>Eingabe!O30</f>
        <v>4.9</v>
      </c>
      <c r="W31" s="97">
        <v>10</v>
      </c>
      <c r="X31" s="101">
        <f>Eingabe!P30</f>
        <v>2.7</v>
      </c>
      <c r="Y31" s="101">
        <f>Eingabe!Q30</f>
        <v>0</v>
      </c>
      <c r="Z31" s="3">
        <f t="shared" si="23"/>
        <v>12.2</v>
      </c>
      <c r="AA31" s="45">
        <f t="shared" si="16"/>
        <v>32.9</v>
      </c>
      <c r="AB31" s="42">
        <f>RANK(AD31,$AD$4:AD:AD,0)</f>
        <v>14</v>
      </c>
      <c r="AD31" s="5">
        <f t="shared" si="17"/>
        <v>32.9</v>
      </c>
    </row>
    <row r="32" spans="1:30" ht="12.75">
      <c r="A32" s="62" t="str">
        <f>Eingabe!A31</f>
        <v>Evelyn Weißbecker</v>
      </c>
      <c r="B32" s="67">
        <f>Eingabe!B31</f>
        <v>0</v>
      </c>
      <c r="C32" s="30">
        <f>Eingabe!C31</f>
        <v>0</v>
      </c>
      <c r="D32" s="3">
        <f>Eingabe!D31</f>
        <v>0</v>
      </c>
      <c r="E32" s="38">
        <f>Eingabe!E31</f>
        <v>0</v>
      </c>
      <c r="F32" s="30">
        <f>Eingabe!F31</f>
        <v>0</v>
      </c>
      <c r="G32" s="3">
        <f>Eingabe!G31</f>
        <v>0</v>
      </c>
      <c r="H32" s="3">
        <f>Eingabe!H31</f>
        <v>0</v>
      </c>
      <c r="I32" s="35">
        <f t="shared" si="18"/>
        <v>0</v>
      </c>
      <c r="J32" s="33">
        <f t="shared" si="19"/>
        <v>0</v>
      </c>
      <c r="K32" s="82">
        <f t="shared" si="20"/>
        <v>0</v>
      </c>
      <c r="L32" s="39">
        <f>Eingabe!I31</f>
        <v>2.9</v>
      </c>
      <c r="M32" s="97">
        <v>10</v>
      </c>
      <c r="N32" s="38">
        <f>Eingabe!J31</f>
        <v>2.2</v>
      </c>
      <c r="O32" s="38">
        <f>Eingabe!K31</f>
        <v>1</v>
      </c>
      <c r="P32" s="3">
        <f t="shared" si="21"/>
        <v>9.7</v>
      </c>
      <c r="Q32" s="39">
        <f>Eingabe!L31</f>
        <v>4</v>
      </c>
      <c r="R32" s="97">
        <v>10</v>
      </c>
      <c r="S32" s="38">
        <f>Eingabe!M31</f>
        <v>2.95</v>
      </c>
      <c r="T32" s="38">
        <f>Eingabe!N31</f>
        <v>0</v>
      </c>
      <c r="U32" s="3">
        <f t="shared" si="22"/>
        <v>11.05</v>
      </c>
      <c r="V32" s="100">
        <f>Eingabe!O31</f>
        <v>4.9</v>
      </c>
      <c r="W32" s="97">
        <v>10</v>
      </c>
      <c r="X32" s="101">
        <f>Eingabe!P31</f>
        <v>2.6</v>
      </c>
      <c r="Y32" s="101">
        <f>Eingabe!Q31</f>
        <v>0</v>
      </c>
      <c r="Z32" s="3">
        <f t="shared" si="23"/>
        <v>12.3</v>
      </c>
      <c r="AA32" s="45">
        <f t="shared" si="16"/>
        <v>33.05</v>
      </c>
      <c r="AB32" s="42">
        <f>RANK(AD32,$AD$4:AD:AD,0)</f>
        <v>13</v>
      </c>
      <c r="AD32" s="5">
        <f t="shared" si="17"/>
        <v>33.05</v>
      </c>
    </row>
    <row r="33" spans="1:30" ht="12.75">
      <c r="A33" s="62" t="str">
        <f>Eingabe!A32</f>
        <v>Laura Amend</v>
      </c>
      <c r="B33" s="67">
        <f>Eingabe!B32</f>
        <v>0</v>
      </c>
      <c r="C33" s="30">
        <f>Eingabe!C32</f>
        <v>3.5</v>
      </c>
      <c r="D33" s="3">
        <f>Eingabe!D32</f>
        <v>1.35</v>
      </c>
      <c r="E33" s="38">
        <f>Eingabe!E32</f>
        <v>0</v>
      </c>
      <c r="F33" s="30">
        <f>Eingabe!F32</f>
        <v>3.5</v>
      </c>
      <c r="G33" s="3">
        <f>Eingabe!G32</f>
        <v>1.35</v>
      </c>
      <c r="H33" s="3">
        <f>Eingabe!H32</f>
        <v>0</v>
      </c>
      <c r="I33" s="35">
        <f t="shared" si="18"/>
        <v>12.15</v>
      </c>
      <c r="J33" s="33">
        <f t="shared" si="19"/>
        <v>12.15</v>
      </c>
      <c r="K33" s="82">
        <f t="shared" si="20"/>
        <v>12.15</v>
      </c>
      <c r="L33" s="39">
        <f>Eingabe!I32</f>
        <v>3.7</v>
      </c>
      <c r="M33" s="97">
        <v>10</v>
      </c>
      <c r="N33" s="38">
        <f>Eingabe!J32</f>
        <v>1.35</v>
      </c>
      <c r="O33" s="38">
        <f>Eingabe!K32</f>
        <v>0</v>
      </c>
      <c r="P33" s="3">
        <f t="shared" si="21"/>
        <v>12.350000000000001</v>
      </c>
      <c r="Q33" s="39">
        <f>Eingabe!L32</f>
        <v>4</v>
      </c>
      <c r="R33" s="97">
        <v>10</v>
      </c>
      <c r="S33" s="38">
        <f>Eingabe!M32</f>
        <v>1.85</v>
      </c>
      <c r="T33" s="38">
        <f>Eingabe!N32</f>
        <v>0</v>
      </c>
      <c r="U33" s="3">
        <f t="shared" si="22"/>
        <v>12.15</v>
      </c>
      <c r="V33" s="100">
        <f>Eingabe!O32</f>
        <v>4.7</v>
      </c>
      <c r="W33" s="97">
        <v>10</v>
      </c>
      <c r="X33" s="101">
        <f>Eingabe!P32</f>
        <v>1.3</v>
      </c>
      <c r="Y33" s="101">
        <f>Eingabe!Q32</f>
        <v>0</v>
      </c>
      <c r="Z33" s="3">
        <f t="shared" si="23"/>
        <v>13.399999999999999</v>
      </c>
      <c r="AA33" s="45">
        <f t="shared" si="16"/>
        <v>50.05</v>
      </c>
      <c r="AB33" s="42">
        <f>RANK(AD33,$AD$4:AD:AD,0)</f>
        <v>1</v>
      </c>
      <c r="AD33" s="5">
        <f t="shared" si="17"/>
        <v>50.05</v>
      </c>
    </row>
    <row r="34" spans="1:30" ht="12.75">
      <c r="A34" s="62" t="str">
        <f>Eingabe!A33</f>
        <v>Sophia von Gudenberg</v>
      </c>
      <c r="B34" s="67">
        <f>Eingabe!B33</f>
        <v>0</v>
      </c>
      <c r="C34" s="30">
        <f>Eingabe!C33</f>
        <v>3.5</v>
      </c>
      <c r="D34" s="3">
        <f>Eingabe!D33</f>
        <v>2</v>
      </c>
      <c r="E34" s="38">
        <f>Eingabe!E33</f>
        <v>0</v>
      </c>
      <c r="F34" s="30">
        <f>Eingabe!F33</f>
        <v>3.5</v>
      </c>
      <c r="G34" s="3">
        <f>Eingabe!G33</f>
        <v>2.35</v>
      </c>
      <c r="H34" s="3">
        <f>Eingabe!H33</f>
        <v>0</v>
      </c>
      <c r="I34" s="35">
        <f t="shared" si="18"/>
        <v>11.5</v>
      </c>
      <c r="J34" s="33">
        <f t="shared" si="19"/>
        <v>11.15</v>
      </c>
      <c r="K34" s="82">
        <f t="shared" si="20"/>
        <v>11.5</v>
      </c>
      <c r="L34" s="39">
        <f>Eingabe!I33</f>
        <v>3.7</v>
      </c>
      <c r="M34" s="97">
        <v>10</v>
      </c>
      <c r="N34" s="38">
        <f>Eingabe!J33</f>
        <v>3</v>
      </c>
      <c r="O34" s="38">
        <f>Eingabe!K33</f>
        <v>0</v>
      </c>
      <c r="P34" s="3">
        <f t="shared" si="21"/>
        <v>10.7</v>
      </c>
      <c r="Q34" s="39">
        <f>Eingabe!L33</f>
        <v>4</v>
      </c>
      <c r="R34" s="97">
        <v>10</v>
      </c>
      <c r="S34" s="38">
        <f>Eingabe!M33</f>
        <v>1.45</v>
      </c>
      <c r="T34" s="38">
        <f>Eingabe!N33</f>
        <v>0</v>
      </c>
      <c r="U34" s="3">
        <f t="shared" si="22"/>
        <v>12.55</v>
      </c>
      <c r="V34" s="100">
        <f>Eingabe!O33</f>
        <v>4.5</v>
      </c>
      <c r="W34" s="97">
        <v>10</v>
      </c>
      <c r="X34" s="101">
        <f>Eingabe!P33</f>
        <v>1.75</v>
      </c>
      <c r="Y34" s="101">
        <f>Eingabe!Q33</f>
        <v>0</v>
      </c>
      <c r="Z34" s="3">
        <f t="shared" si="23"/>
        <v>12.75</v>
      </c>
      <c r="AA34" s="45">
        <f t="shared" si="16"/>
        <v>47.5</v>
      </c>
      <c r="AB34" s="42">
        <f>RANK(AD34,$AD$4:AD:AD,0)</f>
        <v>5</v>
      </c>
      <c r="AD34" s="5">
        <f t="shared" si="17"/>
        <v>47.5</v>
      </c>
    </row>
    <row r="35" spans="1:30" ht="12.75">
      <c r="A35" s="62">
        <f>Eingabe!A34</f>
        <v>0</v>
      </c>
      <c r="B35" s="67">
        <f>Eingabe!B34</f>
        <v>0</v>
      </c>
      <c r="C35" s="30">
        <f>Eingabe!C34</f>
        <v>0</v>
      </c>
      <c r="D35" s="3">
        <f>Eingabe!D34</f>
        <v>0</v>
      </c>
      <c r="E35" s="38">
        <f>Eingabe!E34</f>
        <v>0</v>
      </c>
      <c r="F35" s="30">
        <f>Eingabe!F34</f>
        <v>0</v>
      </c>
      <c r="G35" s="3">
        <f>Eingabe!G34</f>
        <v>0</v>
      </c>
      <c r="H35" s="3">
        <f>Eingabe!H34</f>
        <v>0</v>
      </c>
      <c r="I35" s="35">
        <f t="shared" si="18"/>
        <v>0</v>
      </c>
      <c r="J35" s="33">
        <f t="shared" si="19"/>
        <v>0</v>
      </c>
      <c r="K35" s="82">
        <f t="shared" si="20"/>
        <v>0</v>
      </c>
      <c r="L35" s="39">
        <f>Eingabe!I34</f>
        <v>0</v>
      </c>
      <c r="M35" s="97">
        <v>10</v>
      </c>
      <c r="N35" s="38">
        <f>Eingabe!J34</f>
        <v>0</v>
      </c>
      <c r="O35" s="38">
        <f>Eingabe!K34</f>
        <v>0</v>
      </c>
      <c r="P35" s="3">
        <f t="shared" si="21"/>
        <v>0</v>
      </c>
      <c r="Q35" s="39">
        <f>Eingabe!L34</f>
        <v>0</v>
      </c>
      <c r="R35" s="97">
        <v>10</v>
      </c>
      <c r="S35" s="38">
        <f>Eingabe!M34</f>
        <v>0</v>
      </c>
      <c r="T35" s="38">
        <f>Eingabe!N34</f>
        <v>0</v>
      </c>
      <c r="U35" s="3">
        <f t="shared" si="22"/>
        <v>0</v>
      </c>
      <c r="V35" s="100">
        <f>Eingabe!O34</f>
        <v>0</v>
      </c>
      <c r="W35" s="97">
        <v>10</v>
      </c>
      <c r="X35" s="101">
        <f>Eingabe!P34</f>
        <v>0</v>
      </c>
      <c r="Y35" s="101">
        <f>Eingabe!Q34</f>
        <v>0</v>
      </c>
      <c r="Z35" s="3">
        <f t="shared" si="23"/>
        <v>0</v>
      </c>
      <c r="AA35" s="45">
        <f t="shared" si="16"/>
        <v>0</v>
      </c>
      <c r="AB35" s="42">
        <f>RANK(AD35,$AD$4:AD:AD,0)</f>
        <v>21</v>
      </c>
      <c r="AD35" s="5">
        <f t="shared" si="17"/>
        <v>0</v>
      </c>
    </row>
    <row r="36" spans="1:30" ht="13.5" thickBot="1">
      <c r="A36" s="62">
        <f>Eingabe!A35</f>
        <v>0</v>
      </c>
      <c r="B36" s="67">
        <f>Eingabe!B35</f>
        <v>0</v>
      </c>
      <c r="C36" s="103">
        <f>Eingabe!C35</f>
        <v>0</v>
      </c>
      <c r="D36" s="104">
        <f>Eingabe!D35</f>
        <v>0</v>
      </c>
      <c r="E36" s="38">
        <f>Eingabe!E35</f>
        <v>0</v>
      </c>
      <c r="F36" s="103">
        <f>Eingabe!F35</f>
        <v>0</v>
      </c>
      <c r="G36" s="104">
        <f>Eingabe!G35</f>
        <v>0</v>
      </c>
      <c r="H36" s="104">
        <f>Eingabe!H35</f>
        <v>0</v>
      </c>
      <c r="I36" s="106">
        <f t="shared" si="18"/>
        <v>0</v>
      </c>
      <c r="J36" s="105">
        <f t="shared" si="19"/>
        <v>0</v>
      </c>
      <c r="K36" s="107">
        <f t="shared" si="20"/>
        <v>0</v>
      </c>
      <c r="L36" s="39">
        <f>Eingabe!I35</f>
        <v>0</v>
      </c>
      <c r="M36" s="97">
        <v>10</v>
      </c>
      <c r="N36" s="38">
        <f>Eingabe!J35</f>
        <v>0</v>
      </c>
      <c r="O36" s="38">
        <f>Eingabe!K35</f>
        <v>0</v>
      </c>
      <c r="P36" s="3">
        <f t="shared" si="21"/>
        <v>0</v>
      </c>
      <c r="Q36" s="39">
        <f>Eingabe!L35</f>
        <v>0</v>
      </c>
      <c r="R36" s="97">
        <v>10</v>
      </c>
      <c r="S36" s="38">
        <f>Eingabe!M35</f>
        <v>0</v>
      </c>
      <c r="T36" s="38">
        <f>Eingabe!N35</f>
        <v>0</v>
      </c>
      <c r="U36" s="3">
        <f t="shared" si="22"/>
        <v>0</v>
      </c>
      <c r="V36" s="100">
        <f>Eingabe!O35</f>
        <v>0</v>
      </c>
      <c r="W36" s="97">
        <v>10</v>
      </c>
      <c r="X36" s="101">
        <f>Eingabe!P35</f>
        <v>0</v>
      </c>
      <c r="Y36" s="101">
        <f>Eingabe!Q35</f>
        <v>0</v>
      </c>
      <c r="Z36" s="3">
        <f t="shared" si="23"/>
        <v>0</v>
      </c>
      <c r="AA36" s="45">
        <f t="shared" si="16"/>
        <v>0</v>
      </c>
      <c r="AB36" s="43">
        <f>RANK(AD36,$AD$4:AD:AD,0)</f>
        <v>21</v>
      </c>
      <c r="AD36" s="5">
        <f t="shared" si="17"/>
        <v>0</v>
      </c>
    </row>
    <row r="37" spans="2:30" ht="16.5" thickBot="1">
      <c r="B37" s="10"/>
      <c r="C37" s="10"/>
      <c r="D37" s="10"/>
      <c r="E37" s="93"/>
      <c r="F37" s="10"/>
      <c r="G37" s="10"/>
      <c r="H37" s="10"/>
      <c r="I37" s="10"/>
      <c r="J37" s="10"/>
      <c r="K37" s="126">
        <f>LARGE(K29:K36,1)+LARGE(K29:K36,2)+LARGE(K29:K36,3)</f>
        <v>35.6</v>
      </c>
      <c r="L37" s="94"/>
      <c r="M37" s="93"/>
      <c r="N37" s="93"/>
      <c r="O37" s="92"/>
      <c r="P37" s="98">
        <f>LARGE(P29:P36,1)+LARGE(P29:P36,2)+LARGE(P29:P36,3)</f>
        <v>34.25</v>
      </c>
      <c r="Q37" s="94"/>
      <c r="R37" s="93"/>
      <c r="S37" s="93"/>
      <c r="T37" s="93"/>
      <c r="U37" s="98">
        <f>LARGE(U29:U36,1)+LARGE(U29:U36,2)+LARGE(U29:U36,3)</f>
        <v>37.75</v>
      </c>
      <c r="V37" s="94"/>
      <c r="W37" s="93"/>
      <c r="X37" s="93"/>
      <c r="Y37" s="93"/>
      <c r="Z37" s="98">
        <f>LARGE(Z29:Z36,1)+LARGE(Z29:Z36,2)+LARGE(Z29:Z36,3)</f>
        <v>39.7</v>
      </c>
      <c r="AA37" s="37">
        <f t="shared" si="16"/>
        <v>147.3</v>
      </c>
      <c r="AB37" s="11">
        <f>RANK(AC37,$AC$4:AC:AC,0)</f>
        <v>2</v>
      </c>
      <c r="AC37" s="5">
        <f>AA37</f>
        <v>147.3</v>
      </c>
      <c r="AD37" s="5"/>
    </row>
    <row r="38" spans="2:30" ht="15.75">
      <c r="B38" s="10"/>
      <c r="C38" s="10"/>
      <c r="D38" s="10"/>
      <c r="E38" s="50"/>
      <c r="F38" s="10"/>
      <c r="G38" s="10"/>
      <c r="H38" s="10"/>
      <c r="I38" s="10"/>
      <c r="J38" s="10"/>
      <c r="K38" s="108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109"/>
      <c r="AC38" s="5"/>
      <c r="AD38" s="5"/>
    </row>
    <row r="39" spans="2:30" ht="15.75">
      <c r="B39" s="10"/>
      <c r="C39" s="10"/>
      <c r="D39" s="10"/>
      <c r="E39" s="50"/>
      <c r="F39" s="10"/>
      <c r="G39" s="10"/>
      <c r="H39" s="10"/>
      <c r="I39" s="10"/>
      <c r="J39" s="10"/>
      <c r="K39" s="108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109"/>
      <c r="AC39" s="5"/>
      <c r="AD39" s="5"/>
    </row>
    <row r="40" spans="2:30" ht="15.75">
      <c r="B40" s="10"/>
      <c r="C40" s="10"/>
      <c r="D40" s="10"/>
      <c r="E40" s="50"/>
      <c r="F40" s="10"/>
      <c r="G40" s="10"/>
      <c r="H40" s="10"/>
      <c r="I40" s="10"/>
      <c r="J40" s="10"/>
      <c r="K40" s="108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109"/>
      <c r="AC40" s="5"/>
      <c r="AD40" s="5"/>
    </row>
    <row r="41" spans="2:30" ht="15.75">
      <c r="B41" s="10"/>
      <c r="C41" s="10"/>
      <c r="D41" s="10"/>
      <c r="E41" s="50"/>
      <c r="F41" s="10"/>
      <c r="G41" s="10"/>
      <c r="H41" s="10"/>
      <c r="I41" s="10"/>
      <c r="J41" s="10"/>
      <c r="K41" s="108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109"/>
      <c r="AC41" s="5"/>
      <c r="AD41" s="5"/>
    </row>
    <row r="42" spans="2:29" ht="15.75">
      <c r="B42" s="10"/>
      <c r="C42" s="10"/>
      <c r="D42" s="10"/>
      <c r="E42" s="50"/>
      <c r="F42" s="10"/>
      <c r="G42" s="10"/>
      <c r="H42" s="10"/>
      <c r="I42" s="10"/>
      <c r="J42" s="10"/>
      <c r="K42" s="108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109"/>
      <c r="AC42" s="5"/>
    </row>
    <row r="43" spans="2:30" ht="15.75">
      <c r="B43" s="10"/>
      <c r="C43" s="10"/>
      <c r="D43" s="10"/>
      <c r="E43" s="50"/>
      <c r="F43" s="10"/>
      <c r="G43" s="10"/>
      <c r="H43" s="10"/>
      <c r="I43" s="10"/>
      <c r="J43" s="10"/>
      <c r="K43" s="108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109"/>
      <c r="AC43" s="5"/>
      <c r="AD43" s="5"/>
    </row>
  </sheetData>
  <mergeCells count="16">
    <mergeCell ref="L27:P27"/>
    <mergeCell ref="Q27:U27"/>
    <mergeCell ref="C15:E15"/>
    <mergeCell ref="C27:E27"/>
    <mergeCell ref="A1:AB1"/>
    <mergeCell ref="L3:P3"/>
    <mergeCell ref="Q3:U3"/>
    <mergeCell ref="F3:H3"/>
    <mergeCell ref="C3:E3"/>
    <mergeCell ref="V3:Z3"/>
    <mergeCell ref="V27:Z27"/>
    <mergeCell ref="F15:H15"/>
    <mergeCell ref="L15:P15"/>
    <mergeCell ref="Q15:U15"/>
    <mergeCell ref="V15:Z15"/>
    <mergeCell ref="F27:H27"/>
  </mergeCells>
  <printOptions/>
  <pageMargins left="0.46" right="0" top="0.38" bottom="0.49" header="0.25" footer="0.2"/>
  <pageSetup horizontalDpi="300" verticalDpi="300" orientation="landscape" paperSize="9" scale="65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showZeros="0" zoomScale="70" zoomScaleNormal="70" workbookViewId="0" topLeftCell="A71">
      <selection activeCell="R123" sqref="R123"/>
    </sheetView>
  </sheetViews>
  <sheetFormatPr defaultColWidth="11.421875" defaultRowHeight="12.75"/>
  <cols>
    <col min="1" max="1" width="34.140625" style="0" customWidth="1"/>
    <col min="2" max="2" width="4.00390625" style="0" customWidth="1"/>
    <col min="3" max="3" width="4.57421875" style="0" customWidth="1"/>
    <col min="4" max="4" width="8.421875" style="0" customWidth="1"/>
    <col min="5" max="5" width="8.140625" style="0" customWidth="1"/>
    <col min="6" max="6" width="4.57421875" style="0" bestFit="1" customWidth="1"/>
    <col min="7" max="7" width="9.140625" style="0" bestFit="1" customWidth="1"/>
    <col min="8" max="8" width="7.28125" style="0" customWidth="1"/>
    <col min="9" max="9" width="4.421875" style="57" bestFit="1" customWidth="1"/>
    <col min="10" max="10" width="7.140625" style="0" bestFit="1" customWidth="1"/>
    <col min="11" max="11" width="7.140625" style="0" customWidth="1"/>
    <col min="12" max="12" width="4.57421875" style="0" bestFit="1" customWidth="1"/>
    <col min="13" max="13" width="7.28125" style="0" bestFit="1" customWidth="1"/>
    <col min="14" max="14" width="7.28125" style="0" customWidth="1"/>
    <col min="15" max="15" width="4.57421875" style="0" bestFit="1" customWidth="1"/>
    <col min="16" max="16" width="6.28125" style="0" bestFit="1" customWidth="1"/>
    <col min="17" max="17" width="8.140625" style="0" customWidth="1"/>
  </cols>
  <sheetData>
    <row r="1" spans="1:16" ht="12.75">
      <c r="A1" t="str">
        <f>'Ergebnis Liste u. Ausgabe'!$A$2</f>
        <v>WK.-NR.: A-Liga</v>
      </c>
      <c r="B1" t="str">
        <f>'Ergebnis Liste u. Ausgabe'!$B$2</f>
        <v>Wettkampf:</v>
      </c>
      <c r="F1" s="140">
        <f>'Ergebnis Liste u. Ausgabe'!$F$2</f>
        <v>0</v>
      </c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7" ht="18.75" thickBot="1">
      <c r="A2" s="60" t="str">
        <f>'Ergebnis Liste u. Ausgabe'!A4</f>
        <v>Verein DJK Hockenheim</v>
      </c>
      <c r="B2" s="114">
        <f>'Ergebnis Liste u. Ausgabe'!B4</f>
        <v>1</v>
      </c>
      <c r="C2" s="29" t="s">
        <v>33</v>
      </c>
      <c r="D2" s="1" t="s">
        <v>0</v>
      </c>
      <c r="E2" s="1" t="s">
        <v>35</v>
      </c>
      <c r="F2" s="1" t="s">
        <v>33</v>
      </c>
      <c r="G2" s="119" t="s">
        <v>1</v>
      </c>
      <c r="H2" s="119" t="s">
        <v>35</v>
      </c>
      <c r="I2" s="117" t="s">
        <v>33</v>
      </c>
      <c r="J2" s="1" t="s">
        <v>3</v>
      </c>
      <c r="K2" s="27" t="s">
        <v>35</v>
      </c>
      <c r="L2" s="29" t="s">
        <v>33</v>
      </c>
      <c r="M2" s="1" t="s">
        <v>4</v>
      </c>
      <c r="N2" s="119" t="s">
        <v>35</v>
      </c>
      <c r="O2" s="28" t="s">
        <v>33</v>
      </c>
      <c r="P2" s="1" t="s">
        <v>5</v>
      </c>
      <c r="Q2" s="1" t="s">
        <v>35</v>
      </c>
    </row>
    <row r="3" spans="1:17" s="13" customFormat="1" ht="24.95" customHeight="1">
      <c r="A3" s="17" t="str">
        <f>'Ergebnis Liste u. Ausgabe'!A5</f>
        <v>Leja Strauß</v>
      </c>
      <c r="B3" s="115">
        <v>0</v>
      </c>
      <c r="C3" s="120"/>
      <c r="D3" s="51"/>
      <c r="E3" s="53"/>
      <c r="F3" s="52"/>
      <c r="G3" s="121"/>
      <c r="H3" s="123"/>
      <c r="I3" s="118"/>
      <c r="J3" s="51"/>
      <c r="K3" s="116"/>
      <c r="L3" s="122"/>
      <c r="M3" s="51"/>
      <c r="N3" s="123"/>
      <c r="O3" s="118"/>
      <c r="P3" s="51"/>
      <c r="Q3" s="53"/>
    </row>
    <row r="4" spans="1:17" s="13" customFormat="1" ht="24.95" customHeight="1">
      <c r="A4" s="17" t="str">
        <f>'Ergebnis Liste u. Ausgabe'!A6</f>
        <v>Maya Schenk</v>
      </c>
      <c r="B4" s="115">
        <v>0</v>
      </c>
      <c r="C4" s="120"/>
      <c r="D4" s="51"/>
      <c r="E4" s="53"/>
      <c r="F4" s="52"/>
      <c r="G4" s="121"/>
      <c r="H4" s="123"/>
      <c r="I4" s="118"/>
      <c r="J4" s="51"/>
      <c r="K4" s="116"/>
      <c r="L4" s="122"/>
      <c r="M4" s="51"/>
      <c r="N4" s="123"/>
      <c r="O4" s="118"/>
      <c r="P4" s="51"/>
      <c r="Q4" s="53"/>
    </row>
    <row r="5" spans="1:17" s="13" customFormat="1" ht="24.95" customHeight="1">
      <c r="A5" s="17" t="str">
        <f>'Ergebnis Liste u. Ausgabe'!A7</f>
        <v>Marleen Haas</v>
      </c>
      <c r="B5" s="115">
        <v>0</v>
      </c>
      <c r="C5" s="120"/>
      <c r="D5" s="51"/>
      <c r="E5" s="53"/>
      <c r="F5" s="52"/>
      <c r="G5" s="121"/>
      <c r="H5" s="123"/>
      <c r="I5" s="118"/>
      <c r="J5" s="51"/>
      <c r="K5" s="116"/>
      <c r="L5" s="122"/>
      <c r="M5" s="51"/>
      <c r="N5" s="123"/>
      <c r="O5" s="118"/>
      <c r="P5" s="51"/>
      <c r="Q5" s="53"/>
    </row>
    <row r="6" spans="1:17" s="13" customFormat="1" ht="24.95" customHeight="1">
      <c r="A6" s="17" t="str">
        <f>'Ergebnis Liste u. Ausgabe'!A8</f>
        <v>Lisa-Marie Lillu</v>
      </c>
      <c r="B6" s="115">
        <v>0</v>
      </c>
      <c r="C6" s="120"/>
      <c r="D6" s="51"/>
      <c r="E6" s="53"/>
      <c r="F6" s="52"/>
      <c r="G6" s="121"/>
      <c r="H6" s="123"/>
      <c r="I6" s="118"/>
      <c r="J6" s="51"/>
      <c r="K6" s="116"/>
      <c r="L6" s="122"/>
      <c r="M6" s="51"/>
      <c r="N6" s="123"/>
      <c r="O6" s="118"/>
      <c r="P6" s="51"/>
      <c r="Q6" s="53"/>
    </row>
    <row r="7" spans="1:17" s="13" customFormat="1" ht="24.95" customHeight="1">
      <c r="A7" s="17" t="str">
        <f>'Ergebnis Liste u. Ausgabe'!A9</f>
        <v>Luisa Fellhauer</v>
      </c>
      <c r="B7" s="115">
        <v>0</v>
      </c>
      <c r="C7" s="120"/>
      <c r="D7" s="51"/>
      <c r="E7" s="53"/>
      <c r="F7" s="52"/>
      <c r="G7" s="121"/>
      <c r="H7" s="123"/>
      <c r="I7" s="118"/>
      <c r="J7" s="51"/>
      <c r="K7" s="116"/>
      <c r="L7" s="122"/>
      <c r="M7" s="51"/>
      <c r="N7" s="123"/>
      <c r="O7" s="118"/>
      <c r="P7" s="51"/>
      <c r="Q7" s="53"/>
    </row>
    <row r="8" spans="1:17" s="13" customFormat="1" ht="24.95" customHeight="1">
      <c r="A8" s="17" t="str">
        <f>'Ergebnis Liste u. Ausgabe'!A10</f>
        <v>Nadine Merker</v>
      </c>
      <c r="B8" s="115">
        <v>0</v>
      </c>
      <c r="C8" s="120"/>
      <c r="D8" s="51"/>
      <c r="E8" s="53"/>
      <c r="F8" s="52"/>
      <c r="G8" s="121"/>
      <c r="H8" s="123"/>
      <c r="I8" s="118"/>
      <c r="J8" s="51"/>
      <c r="K8" s="116"/>
      <c r="L8" s="122"/>
      <c r="M8" s="51"/>
      <c r="N8" s="123"/>
      <c r="O8" s="118"/>
      <c r="P8" s="51"/>
      <c r="Q8" s="53"/>
    </row>
    <row r="9" spans="1:17" s="13" customFormat="1" ht="24.95" customHeight="1">
      <c r="A9" s="17" t="str">
        <f>'Ergebnis Liste u. Ausgabe'!A11</f>
        <v>Nina Münch</v>
      </c>
      <c r="B9" s="115">
        <v>0</v>
      </c>
      <c r="C9" s="120"/>
      <c r="D9" s="51"/>
      <c r="E9" s="53"/>
      <c r="F9" s="52"/>
      <c r="G9" s="121"/>
      <c r="H9" s="123"/>
      <c r="I9" s="118"/>
      <c r="J9" s="51"/>
      <c r="K9" s="116"/>
      <c r="L9" s="122"/>
      <c r="M9" s="51"/>
      <c r="N9" s="123"/>
      <c r="O9" s="118"/>
      <c r="P9" s="51"/>
      <c r="Q9" s="53"/>
    </row>
    <row r="10" spans="1:17" s="13" customFormat="1" ht="24.95" customHeight="1">
      <c r="A10" s="17" t="str">
        <f>'Ergebnis Liste u. Ausgabe'!A12</f>
        <v>Greta Brennecke</v>
      </c>
      <c r="B10" s="115">
        <v>0</v>
      </c>
      <c r="C10" s="120"/>
      <c r="D10" s="51"/>
      <c r="E10" s="53"/>
      <c r="F10" s="52"/>
      <c r="G10" s="121"/>
      <c r="H10" s="123"/>
      <c r="I10" s="118"/>
      <c r="J10" s="51"/>
      <c r="K10" s="116"/>
      <c r="L10" s="122"/>
      <c r="M10" s="51"/>
      <c r="N10" s="123"/>
      <c r="O10" s="118"/>
      <c r="P10" s="51"/>
      <c r="Q10" s="53"/>
    </row>
    <row r="11" spans="1:16" ht="12.75" hidden="1">
      <c r="A11" s="6"/>
      <c r="B11" s="7">
        <v>0</v>
      </c>
      <c r="C11" s="7"/>
      <c r="D11" s="8"/>
      <c r="F11" s="8"/>
      <c r="G11" s="8"/>
      <c r="H11" s="3"/>
      <c r="I11" s="3"/>
      <c r="J11" s="3">
        <v>0</v>
      </c>
      <c r="K11" s="3"/>
      <c r="L11" s="3"/>
      <c r="M11" s="3">
        <v>0</v>
      </c>
      <c r="N11" s="3"/>
      <c r="O11" s="3"/>
      <c r="P11" s="3">
        <v>0</v>
      </c>
    </row>
    <row r="12" spans="1:16" ht="12.75" hidden="1">
      <c r="A12" s="6"/>
      <c r="B12" s="7">
        <v>0</v>
      </c>
      <c r="C12" s="7"/>
      <c r="D12" s="8"/>
      <c r="F12" s="8"/>
      <c r="G12" s="8"/>
      <c r="H12" s="8"/>
      <c r="I12" s="3"/>
      <c r="J12" s="8">
        <v>0</v>
      </c>
      <c r="K12" s="8"/>
      <c r="L12" s="8"/>
      <c r="M12" s="8">
        <v>0</v>
      </c>
      <c r="N12" s="8"/>
      <c r="O12" s="8"/>
      <c r="P12" s="8">
        <v>0</v>
      </c>
    </row>
    <row r="13" spans="1:16" ht="12.75" hidden="1">
      <c r="A13" s="6"/>
      <c r="B13" s="7">
        <v>0</v>
      </c>
      <c r="C13" s="7"/>
      <c r="D13" s="8"/>
      <c r="F13" s="8"/>
      <c r="G13" s="8"/>
      <c r="H13" s="8"/>
      <c r="I13" s="3"/>
      <c r="J13" s="8">
        <v>0</v>
      </c>
      <c r="K13" s="8"/>
      <c r="L13" s="8"/>
      <c r="M13" s="8">
        <v>0</v>
      </c>
      <c r="N13" s="8"/>
      <c r="O13" s="8"/>
      <c r="P13" s="8">
        <v>0</v>
      </c>
    </row>
    <row r="14" spans="2:16" s="54" customFormat="1" ht="300" customHeight="1">
      <c r="B14" s="55"/>
      <c r="C14" s="55"/>
      <c r="D14" s="55"/>
      <c r="F14" s="55"/>
      <c r="G14" s="55"/>
      <c r="H14" s="56"/>
      <c r="I14" s="56"/>
      <c r="J14" s="56"/>
      <c r="K14" s="56"/>
      <c r="L14" s="56"/>
      <c r="M14" s="56"/>
      <c r="N14" s="56"/>
      <c r="O14" s="56"/>
      <c r="P14" s="56"/>
    </row>
    <row r="15" spans="1:16" ht="12.75">
      <c r="A15" t="str">
        <f>'Ergebnis Liste u. Ausgabe'!$A$2</f>
        <v>WK.-NR.: A-Liga</v>
      </c>
      <c r="B15" t="str">
        <f>'Ergebnis Liste u. Ausgabe'!$B$2</f>
        <v>Wettkampf:</v>
      </c>
      <c r="F15" s="140">
        <f>'Ergebnis Liste u. Ausgabe'!$F$2</f>
        <v>0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</row>
    <row r="16" spans="1:17" ht="18.75" thickBot="1">
      <c r="A16" s="60" t="str">
        <f>'Ergebnis Liste u. Ausgabe'!A4</f>
        <v>Verein DJK Hockenheim</v>
      </c>
      <c r="B16" s="68">
        <f>'Ergebnis Liste u. Ausgabe'!B4</f>
        <v>1</v>
      </c>
      <c r="C16" s="29" t="s">
        <v>33</v>
      </c>
      <c r="D16" s="1" t="s">
        <v>0</v>
      </c>
      <c r="E16" s="1" t="s">
        <v>35</v>
      </c>
      <c r="F16" s="1" t="s">
        <v>33</v>
      </c>
      <c r="G16" s="119" t="s">
        <v>1</v>
      </c>
      <c r="H16" s="119" t="s">
        <v>35</v>
      </c>
      <c r="I16" s="117" t="s">
        <v>33</v>
      </c>
      <c r="J16" s="1" t="s">
        <v>3</v>
      </c>
      <c r="K16" s="27" t="s">
        <v>35</v>
      </c>
      <c r="L16" s="29" t="s">
        <v>33</v>
      </c>
      <c r="M16" s="1" t="s">
        <v>4</v>
      </c>
      <c r="N16" s="119" t="s">
        <v>35</v>
      </c>
      <c r="O16" s="28" t="s">
        <v>33</v>
      </c>
      <c r="P16" s="1" t="s">
        <v>5</v>
      </c>
      <c r="Q16" s="1" t="s">
        <v>35</v>
      </c>
    </row>
    <row r="17" spans="1:17" s="13" customFormat="1" ht="24.95" customHeight="1">
      <c r="A17" s="17" t="str">
        <f>'Ergebnis Liste u. Ausgabe'!A5</f>
        <v>Leja Strauß</v>
      </c>
      <c r="B17" s="69">
        <v>0</v>
      </c>
      <c r="C17" s="120"/>
      <c r="D17" s="51"/>
      <c r="E17" s="53"/>
      <c r="F17" s="52"/>
      <c r="G17" s="121"/>
      <c r="H17" s="123"/>
      <c r="I17" s="118"/>
      <c r="J17" s="51"/>
      <c r="K17" s="116"/>
      <c r="L17" s="122"/>
      <c r="M17" s="51"/>
      <c r="N17" s="123"/>
      <c r="O17" s="118"/>
      <c r="P17" s="51"/>
      <c r="Q17" s="53"/>
    </row>
    <row r="18" spans="1:17" s="13" customFormat="1" ht="24.95" customHeight="1">
      <c r="A18" s="17" t="str">
        <f>'Ergebnis Liste u. Ausgabe'!A6</f>
        <v>Maya Schenk</v>
      </c>
      <c r="B18" s="69">
        <v>0</v>
      </c>
      <c r="C18" s="120"/>
      <c r="D18" s="51"/>
      <c r="E18" s="53"/>
      <c r="F18" s="52"/>
      <c r="G18" s="121"/>
      <c r="H18" s="123"/>
      <c r="I18" s="118"/>
      <c r="J18" s="51"/>
      <c r="K18" s="116"/>
      <c r="L18" s="122"/>
      <c r="M18" s="51"/>
      <c r="N18" s="123"/>
      <c r="O18" s="118"/>
      <c r="P18" s="51"/>
      <c r="Q18" s="53"/>
    </row>
    <row r="19" spans="1:17" s="13" customFormat="1" ht="24.95" customHeight="1">
      <c r="A19" s="17" t="str">
        <f>'Ergebnis Liste u. Ausgabe'!A7</f>
        <v>Marleen Haas</v>
      </c>
      <c r="B19" s="69">
        <v>0</v>
      </c>
      <c r="C19" s="120"/>
      <c r="D19" s="51"/>
      <c r="E19" s="53"/>
      <c r="F19" s="52"/>
      <c r="G19" s="121"/>
      <c r="H19" s="123"/>
      <c r="I19" s="118"/>
      <c r="J19" s="51"/>
      <c r="K19" s="116"/>
      <c r="L19" s="122"/>
      <c r="M19" s="51"/>
      <c r="N19" s="123"/>
      <c r="O19" s="118"/>
      <c r="P19" s="51"/>
      <c r="Q19" s="53"/>
    </row>
    <row r="20" spans="1:17" s="13" customFormat="1" ht="24.95" customHeight="1">
      <c r="A20" s="17" t="str">
        <f>'Ergebnis Liste u. Ausgabe'!A8</f>
        <v>Lisa-Marie Lillu</v>
      </c>
      <c r="B20" s="69">
        <v>0</v>
      </c>
      <c r="C20" s="120"/>
      <c r="D20" s="51"/>
      <c r="E20" s="53"/>
      <c r="F20" s="52"/>
      <c r="G20" s="121"/>
      <c r="H20" s="123"/>
      <c r="I20" s="118"/>
      <c r="J20" s="51"/>
      <c r="K20" s="116"/>
      <c r="L20" s="122"/>
      <c r="M20" s="51"/>
      <c r="N20" s="123"/>
      <c r="O20" s="118"/>
      <c r="P20" s="51"/>
      <c r="Q20" s="53"/>
    </row>
    <row r="21" spans="1:17" s="13" customFormat="1" ht="24.95" customHeight="1">
      <c r="A21" s="17" t="str">
        <f>'Ergebnis Liste u. Ausgabe'!A9</f>
        <v>Luisa Fellhauer</v>
      </c>
      <c r="B21" s="69">
        <v>0</v>
      </c>
      <c r="C21" s="120"/>
      <c r="D21" s="51"/>
      <c r="E21" s="53"/>
      <c r="F21" s="52"/>
      <c r="G21" s="121"/>
      <c r="H21" s="123"/>
      <c r="I21" s="118"/>
      <c r="J21" s="51"/>
      <c r="K21" s="116"/>
      <c r="L21" s="122"/>
      <c r="M21" s="51"/>
      <c r="N21" s="123"/>
      <c r="O21" s="118"/>
      <c r="P21" s="51"/>
      <c r="Q21" s="53"/>
    </row>
    <row r="22" spans="1:17" s="13" customFormat="1" ht="24.95" customHeight="1">
      <c r="A22" s="17" t="str">
        <f>'Ergebnis Liste u. Ausgabe'!A10</f>
        <v>Nadine Merker</v>
      </c>
      <c r="B22" s="69">
        <v>0</v>
      </c>
      <c r="C22" s="120"/>
      <c r="D22" s="51"/>
      <c r="E22" s="53"/>
      <c r="F22" s="52"/>
      <c r="G22" s="121"/>
      <c r="H22" s="123"/>
      <c r="I22" s="118"/>
      <c r="J22" s="51"/>
      <c r="K22" s="116"/>
      <c r="L22" s="122"/>
      <c r="M22" s="51"/>
      <c r="N22" s="123"/>
      <c r="O22" s="118"/>
      <c r="P22" s="51"/>
      <c r="Q22" s="53"/>
    </row>
    <row r="23" spans="1:17" s="13" customFormat="1" ht="24.95" customHeight="1">
      <c r="A23" s="17" t="str">
        <f>'Ergebnis Liste u. Ausgabe'!A11</f>
        <v>Nina Münch</v>
      </c>
      <c r="B23" s="69">
        <v>0</v>
      </c>
      <c r="C23" s="120"/>
      <c r="D23" s="51"/>
      <c r="E23" s="53"/>
      <c r="F23" s="52"/>
      <c r="G23" s="121"/>
      <c r="H23" s="123"/>
      <c r="I23" s="118"/>
      <c r="J23" s="51"/>
      <c r="K23" s="116"/>
      <c r="L23" s="122"/>
      <c r="M23" s="51"/>
      <c r="N23" s="123"/>
      <c r="O23" s="118"/>
      <c r="P23" s="51"/>
      <c r="Q23" s="53"/>
    </row>
    <row r="24" spans="1:17" s="13" customFormat="1" ht="24.95" customHeight="1">
      <c r="A24" s="17" t="str">
        <f>'Ergebnis Liste u. Ausgabe'!A12</f>
        <v>Greta Brennecke</v>
      </c>
      <c r="B24" s="69">
        <v>0</v>
      </c>
      <c r="C24" s="120"/>
      <c r="D24" s="51"/>
      <c r="E24" s="53"/>
      <c r="F24" s="52"/>
      <c r="G24" s="121"/>
      <c r="H24" s="123"/>
      <c r="I24" s="118"/>
      <c r="J24" s="51"/>
      <c r="K24" s="116"/>
      <c r="L24" s="122"/>
      <c r="M24" s="51"/>
      <c r="N24" s="123"/>
      <c r="O24" s="118"/>
      <c r="P24" s="51"/>
      <c r="Q24" s="53"/>
    </row>
    <row r="25" spans="1:16" ht="12.75" hidden="1">
      <c r="A25" s="6"/>
      <c r="B25" s="7">
        <v>0</v>
      </c>
      <c r="C25" s="7"/>
      <c r="D25" s="8"/>
      <c r="F25" s="8"/>
      <c r="G25" s="8"/>
      <c r="H25" s="3"/>
      <c r="I25" s="3"/>
      <c r="J25" s="3">
        <v>0</v>
      </c>
      <c r="K25" s="3"/>
      <c r="L25" s="3"/>
      <c r="M25" s="3">
        <v>0</v>
      </c>
      <c r="N25" s="3"/>
      <c r="O25" s="3"/>
      <c r="P25" s="3">
        <v>0</v>
      </c>
    </row>
    <row r="26" spans="1:16" ht="12.75" hidden="1">
      <c r="A26" s="6"/>
      <c r="B26" s="7">
        <v>0</v>
      </c>
      <c r="C26" s="7"/>
      <c r="D26" s="8"/>
      <c r="F26" s="8"/>
      <c r="G26" s="8"/>
      <c r="H26" s="8"/>
      <c r="I26" s="3"/>
      <c r="J26" s="8">
        <v>0</v>
      </c>
      <c r="K26" s="8"/>
      <c r="L26" s="8"/>
      <c r="M26" s="8">
        <v>0</v>
      </c>
      <c r="N26" s="8"/>
      <c r="O26" s="8"/>
      <c r="P26" s="8">
        <v>0</v>
      </c>
    </row>
    <row r="27" spans="1:16" ht="12.75" hidden="1">
      <c r="A27" s="6"/>
      <c r="B27" s="7">
        <v>0</v>
      </c>
      <c r="C27" s="7"/>
      <c r="D27" s="8"/>
      <c r="F27" s="8"/>
      <c r="G27" s="8"/>
      <c r="H27" s="8"/>
      <c r="I27" s="3"/>
      <c r="J27" s="8">
        <v>0</v>
      </c>
      <c r="K27" s="8"/>
      <c r="L27" s="8"/>
      <c r="M27" s="8">
        <v>0</v>
      </c>
      <c r="N27" s="8"/>
      <c r="O27" s="8"/>
      <c r="P27" s="8">
        <v>0</v>
      </c>
    </row>
    <row r="28" spans="2:16" ht="12.75">
      <c r="B28" s="10"/>
      <c r="C28" s="10"/>
      <c r="D28" s="10"/>
      <c r="F28" s="10"/>
      <c r="G28" s="10"/>
      <c r="H28" s="50"/>
      <c r="I28" s="50"/>
      <c r="J28" s="50"/>
      <c r="K28" s="50"/>
      <c r="L28" s="50"/>
      <c r="M28" s="50"/>
      <c r="N28" s="50"/>
      <c r="O28" s="50"/>
      <c r="P28" s="50"/>
    </row>
    <row r="29" spans="1:16" ht="12.75">
      <c r="A29" t="str">
        <f>'Ergebnis Liste u. Ausgabe'!$A$2</f>
        <v>WK.-NR.: A-Liga</v>
      </c>
      <c r="B29" t="str">
        <f>'Ergebnis Liste u. Ausgabe'!$B$2</f>
        <v>Wettkampf:</v>
      </c>
      <c r="F29" s="140">
        <f>'Ergebnis Liste u. Ausgabe'!$F$2</f>
        <v>0</v>
      </c>
      <c r="G29" s="140"/>
      <c r="H29" s="140"/>
      <c r="I29" s="140"/>
      <c r="J29" s="140"/>
      <c r="K29" s="140"/>
      <c r="L29" s="140"/>
      <c r="M29" s="140"/>
      <c r="N29" s="140"/>
      <c r="O29" s="140"/>
      <c r="P29" s="140"/>
    </row>
    <row r="30" spans="1:17" ht="18.75" thickBot="1">
      <c r="A30" s="60" t="str">
        <f>'Ergebnis Liste u. Ausgabe'!A16</f>
        <v>Verein TSG Seckenheim</v>
      </c>
      <c r="B30" s="114">
        <f>'Ergebnis Liste u. Ausgabe'!B16</f>
        <v>2</v>
      </c>
      <c r="C30" s="29" t="s">
        <v>33</v>
      </c>
      <c r="D30" s="1" t="s">
        <v>0</v>
      </c>
      <c r="E30" s="1" t="s">
        <v>35</v>
      </c>
      <c r="F30" s="1" t="s">
        <v>33</v>
      </c>
      <c r="G30" s="119" t="s">
        <v>1</v>
      </c>
      <c r="H30" s="119" t="s">
        <v>35</v>
      </c>
      <c r="I30" s="117" t="s">
        <v>33</v>
      </c>
      <c r="J30" s="1" t="s">
        <v>3</v>
      </c>
      <c r="K30" s="27" t="s">
        <v>35</v>
      </c>
      <c r="L30" s="29" t="s">
        <v>33</v>
      </c>
      <c r="M30" s="1" t="s">
        <v>4</v>
      </c>
      <c r="N30" s="119" t="s">
        <v>35</v>
      </c>
      <c r="O30" s="28" t="s">
        <v>33</v>
      </c>
      <c r="P30" s="1" t="s">
        <v>5</v>
      </c>
      <c r="Q30" s="1" t="s">
        <v>35</v>
      </c>
    </row>
    <row r="31" spans="1:17" s="13" customFormat="1" ht="24.95" customHeight="1">
      <c r="A31" s="17" t="str">
        <f>'Ergebnis Liste u. Ausgabe'!A17</f>
        <v>Holly Bratek</v>
      </c>
      <c r="B31" s="115">
        <v>0</v>
      </c>
      <c r="C31" s="120"/>
      <c r="D31" s="51"/>
      <c r="E31" s="53"/>
      <c r="F31" s="52"/>
      <c r="G31" s="121"/>
      <c r="H31" s="123"/>
      <c r="I31" s="118"/>
      <c r="J31" s="51"/>
      <c r="K31" s="116"/>
      <c r="L31" s="122"/>
      <c r="M31" s="51"/>
      <c r="N31" s="123"/>
      <c r="O31" s="118"/>
      <c r="P31" s="51"/>
      <c r="Q31" s="53"/>
    </row>
    <row r="32" spans="1:17" s="13" customFormat="1" ht="24.95" customHeight="1">
      <c r="A32" s="17" t="str">
        <f>'Ergebnis Liste u. Ausgabe'!A18</f>
        <v>Emilia Maier</v>
      </c>
      <c r="B32" s="115">
        <v>0</v>
      </c>
      <c r="C32" s="120"/>
      <c r="D32" s="51"/>
      <c r="E32" s="53"/>
      <c r="F32" s="52"/>
      <c r="G32" s="121"/>
      <c r="H32" s="123"/>
      <c r="I32" s="118"/>
      <c r="J32" s="51"/>
      <c r="K32" s="116"/>
      <c r="L32" s="122"/>
      <c r="M32" s="51"/>
      <c r="N32" s="123"/>
      <c r="O32" s="118"/>
      <c r="P32" s="51"/>
      <c r="Q32" s="53"/>
    </row>
    <row r="33" spans="1:17" s="13" customFormat="1" ht="24.95" customHeight="1">
      <c r="A33" s="17" t="str">
        <f>'Ergebnis Liste u. Ausgabe'!A19</f>
        <v>Charlotte Löbau</v>
      </c>
      <c r="B33" s="115">
        <v>0</v>
      </c>
      <c r="C33" s="120"/>
      <c r="D33" s="51"/>
      <c r="E33" s="53"/>
      <c r="F33" s="52"/>
      <c r="G33" s="121"/>
      <c r="H33" s="123"/>
      <c r="I33" s="118"/>
      <c r="J33" s="51"/>
      <c r="K33" s="116"/>
      <c r="L33" s="122"/>
      <c r="M33" s="51"/>
      <c r="N33" s="123"/>
      <c r="O33" s="118"/>
      <c r="P33" s="51"/>
      <c r="Q33" s="53"/>
    </row>
    <row r="34" spans="1:17" s="13" customFormat="1" ht="24.95" customHeight="1">
      <c r="A34" s="17" t="str">
        <f>'Ergebnis Liste u. Ausgabe'!A20</f>
        <v>Lotta Weißenberger</v>
      </c>
      <c r="B34" s="115">
        <v>0</v>
      </c>
      <c r="C34" s="120"/>
      <c r="D34" s="51"/>
      <c r="E34" s="53"/>
      <c r="F34" s="52"/>
      <c r="G34" s="121"/>
      <c r="H34" s="123"/>
      <c r="I34" s="118"/>
      <c r="J34" s="51"/>
      <c r="K34" s="116"/>
      <c r="L34" s="122"/>
      <c r="M34" s="51"/>
      <c r="N34" s="123"/>
      <c r="O34" s="118"/>
      <c r="P34" s="51"/>
      <c r="Q34" s="53"/>
    </row>
    <row r="35" spans="1:17" s="13" customFormat="1" ht="24.95" customHeight="1">
      <c r="A35" s="17" t="str">
        <f>'Ergebnis Liste u. Ausgabe'!A21</f>
        <v>Esther Götz</v>
      </c>
      <c r="B35" s="115">
        <v>0</v>
      </c>
      <c r="C35" s="120"/>
      <c r="D35" s="51"/>
      <c r="E35" s="53"/>
      <c r="F35" s="52"/>
      <c r="G35" s="121"/>
      <c r="H35" s="123"/>
      <c r="I35" s="118"/>
      <c r="J35" s="51"/>
      <c r="K35" s="116"/>
      <c r="L35" s="122"/>
      <c r="M35" s="51"/>
      <c r="N35" s="123"/>
      <c r="O35" s="118"/>
      <c r="P35" s="51"/>
      <c r="Q35" s="53"/>
    </row>
    <row r="36" spans="1:17" s="13" customFormat="1" ht="24.95" customHeight="1">
      <c r="A36" s="17" t="str">
        <f>'Ergebnis Liste u. Ausgabe'!A22</f>
        <v>Julia Schöne</v>
      </c>
      <c r="B36" s="115">
        <v>0</v>
      </c>
      <c r="C36" s="120"/>
      <c r="D36" s="51"/>
      <c r="E36" s="53"/>
      <c r="F36" s="52"/>
      <c r="G36" s="121"/>
      <c r="H36" s="123"/>
      <c r="I36" s="118"/>
      <c r="J36" s="51"/>
      <c r="K36" s="116"/>
      <c r="L36" s="122"/>
      <c r="M36" s="51"/>
      <c r="N36" s="123"/>
      <c r="O36" s="118"/>
      <c r="P36" s="51"/>
      <c r="Q36" s="53"/>
    </row>
    <row r="37" spans="1:17" s="13" customFormat="1" ht="24.95" customHeight="1">
      <c r="A37" s="17" t="str">
        <f>'Ergebnis Liste u. Ausgabe'!A23</f>
        <v>Anna Härle</v>
      </c>
      <c r="B37" s="115">
        <v>0</v>
      </c>
      <c r="C37" s="120"/>
      <c r="D37" s="51"/>
      <c r="E37" s="53"/>
      <c r="F37" s="52"/>
      <c r="G37" s="121"/>
      <c r="H37" s="123"/>
      <c r="I37" s="118"/>
      <c r="J37" s="51"/>
      <c r="K37" s="116"/>
      <c r="L37" s="122"/>
      <c r="M37" s="51"/>
      <c r="N37" s="123"/>
      <c r="O37" s="118"/>
      <c r="P37" s="51"/>
      <c r="Q37" s="53"/>
    </row>
    <row r="38" spans="1:17" s="13" customFormat="1" ht="24.95" customHeight="1">
      <c r="A38" s="17" t="str">
        <f>'Ergebnis Liste u. Ausgabe'!A24</f>
        <v>Mira Schäffner</v>
      </c>
      <c r="B38" s="115">
        <v>0</v>
      </c>
      <c r="C38" s="120"/>
      <c r="D38" s="51"/>
      <c r="E38" s="53"/>
      <c r="F38" s="52"/>
      <c r="G38" s="121"/>
      <c r="H38" s="123"/>
      <c r="I38" s="118"/>
      <c r="J38" s="51"/>
      <c r="K38" s="116"/>
      <c r="L38" s="122"/>
      <c r="M38" s="51"/>
      <c r="N38" s="123"/>
      <c r="O38" s="118"/>
      <c r="P38" s="51"/>
      <c r="Q38" s="53"/>
    </row>
    <row r="39" spans="1:16" ht="12.75" hidden="1">
      <c r="A39" s="6"/>
      <c r="B39" s="7">
        <v>0</v>
      </c>
      <c r="C39" s="7"/>
      <c r="D39" s="8"/>
      <c r="F39" s="8"/>
      <c r="G39" s="8"/>
      <c r="H39" s="3"/>
      <c r="I39" s="3"/>
      <c r="J39" s="3">
        <v>0</v>
      </c>
      <c r="K39" s="3"/>
      <c r="L39" s="3"/>
      <c r="M39" s="3">
        <v>0</v>
      </c>
      <c r="N39" s="3"/>
      <c r="O39" s="3"/>
      <c r="P39" s="3">
        <v>0</v>
      </c>
    </row>
    <row r="40" spans="1:16" ht="12.75" hidden="1">
      <c r="A40" s="6"/>
      <c r="B40" s="7">
        <v>0</v>
      </c>
      <c r="C40" s="7"/>
      <c r="D40" s="8"/>
      <c r="F40" s="8"/>
      <c r="G40" s="8"/>
      <c r="H40" s="8"/>
      <c r="I40" s="3"/>
      <c r="J40" s="8">
        <v>0</v>
      </c>
      <c r="K40" s="8"/>
      <c r="L40" s="8"/>
      <c r="M40" s="8">
        <v>0</v>
      </c>
      <c r="N40" s="8"/>
      <c r="O40" s="8"/>
      <c r="P40" s="8">
        <v>0</v>
      </c>
    </row>
    <row r="41" spans="1:16" ht="12.75" hidden="1">
      <c r="A41" s="6"/>
      <c r="B41" s="7">
        <v>0</v>
      </c>
      <c r="C41" s="7"/>
      <c r="D41" s="8"/>
      <c r="F41" s="8"/>
      <c r="G41" s="8"/>
      <c r="H41" s="8"/>
      <c r="I41" s="3"/>
      <c r="J41" s="8">
        <v>0</v>
      </c>
      <c r="K41" s="8"/>
      <c r="L41" s="8"/>
      <c r="M41" s="8">
        <v>0</v>
      </c>
      <c r="N41" s="8"/>
      <c r="O41" s="8"/>
      <c r="P41" s="8">
        <v>0</v>
      </c>
    </row>
    <row r="42" spans="2:16" s="54" customFormat="1" ht="300" customHeight="1">
      <c r="B42" s="55"/>
      <c r="C42" s="55"/>
      <c r="D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2.75">
      <c r="A43" t="str">
        <f>'Ergebnis Liste u. Ausgabe'!$A$2</f>
        <v>WK.-NR.: A-Liga</v>
      </c>
      <c r="B43" t="str">
        <f>'Ergebnis Liste u. Ausgabe'!$B$2</f>
        <v>Wettkampf:</v>
      </c>
      <c r="F43" s="140">
        <f>'Ergebnis Liste u. Ausgabe'!$F$2</f>
        <v>0</v>
      </c>
      <c r="G43" s="140"/>
      <c r="H43" s="140"/>
      <c r="I43" s="140"/>
      <c r="J43" s="140"/>
      <c r="K43" s="140"/>
      <c r="L43" s="140"/>
      <c r="M43" s="140"/>
      <c r="N43" s="140"/>
      <c r="O43" s="140"/>
      <c r="P43" s="140"/>
    </row>
    <row r="44" spans="1:17" ht="18.75" thickBot="1">
      <c r="A44" s="60" t="str">
        <f>'Ergebnis Liste u. Ausgabe'!A16</f>
        <v>Verein TSG Seckenheim</v>
      </c>
      <c r="B44" s="68">
        <f>'Ergebnis Liste u. Ausgabe'!B16</f>
        <v>2</v>
      </c>
      <c r="C44" s="29" t="s">
        <v>33</v>
      </c>
      <c r="D44" s="1" t="s">
        <v>0</v>
      </c>
      <c r="E44" s="1" t="s">
        <v>35</v>
      </c>
      <c r="F44" s="1" t="s">
        <v>33</v>
      </c>
      <c r="G44" s="119" t="s">
        <v>1</v>
      </c>
      <c r="H44" s="119" t="s">
        <v>35</v>
      </c>
      <c r="I44" s="117" t="s">
        <v>33</v>
      </c>
      <c r="J44" s="1" t="s">
        <v>3</v>
      </c>
      <c r="K44" s="27" t="s">
        <v>35</v>
      </c>
      <c r="L44" s="29" t="s">
        <v>33</v>
      </c>
      <c r="M44" s="1" t="s">
        <v>4</v>
      </c>
      <c r="N44" s="119" t="s">
        <v>35</v>
      </c>
      <c r="O44" s="28" t="s">
        <v>33</v>
      </c>
      <c r="P44" s="1" t="s">
        <v>5</v>
      </c>
      <c r="Q44" s="1" t="s">
        <v>35</v>
      </c>
    </row>
    <row r="45" spans="1:17" s="13" customFormat="1" ht="24.95" customHeight="1">
      <c r="A45" s="17" t="str">
        <f>'Ergebnis Liste u. Ausgabe'!A17</f>
        <v>Holly Bratek</v>
      </c>
      <c r="B45" s="69">
        <v>0</v>
      </c>
      <c r="C45" s="120"/>
      <c r="D45" s="51"/>
      <c r="E45" s="53"/>
      <c r="F45" s="52"/>
      <c r="G45" s="121"/>
      <c r="H45" s="123"/>
      <c r="I45" s="118"/>
      <c r="J45" s="51"/>
      <c r="K45" s="116"/>
      <c r="L45" s="122"/>
      <c r="M45" s="51"/>
      <c r="N45" s="123"/>
      <c r="O45" s="118"/>
      <c r="P45" s="51"/>
      <c r="Q45" s="53"/>
    </row>
    <row r="46" spans="1:17" s="13" customFormat="1" ht="24.95" customHeight="1">
      <c r="A46" s="17" t="str">
        <f>'Ergebnis Liste u. Ausgabe'!A18</f>
        <v>Emilia Maier</v>
      </c>
      <c r="B46" s="69">
        <v>0</v>
      </c>
      <c r="C46" s="120"/>
      <c r="D46" s="51"/>
      <c r="E46" s="53"/>
      <c r="F46" s="52"/>
      <c r="G46" s="121"/>
      <c r="H46" s="123"/>
      <c r="I46" s="118"/>
      <c r="J46" s="51"/>
      <c r="K46" s="116"/>
      <c r="L46" s="122"/>
      <c r="M46" s="51"/>
      <c r="N46" s="123"/>
      <c r="O46" s="118"/>
      <c r="P46" s="51"/>
      <c r="Q46" s="53"/>
    </row>
    <row r="47" spans="1:17" s="13" customFormat="1" ht="24.95" customHeight="1">
      <c r="A47" s="17" t="str">
        <f>'Ergebnis Liste u. Ausgabe'!A19</f>
        <v>Charlotte Löbau</v>
      </c>
      <c r="B47" s="69">
        <v>0</v>
      </c>
      <c r="C47" s="120"/>
      <c r="D47" s="51"/>
      <c r="E47" s="53"/>
      <c r="F47" s="52"/>
      <c r="G47" s="121"/>
      <c r="H47" s="123"/>
      <c r="I47" s="118"/>
      <c r="J47" s="51"/>
      <c r="K47" s="116"/>
      <c r="L47" s="122"/>
      <c r="M47" s="51"/>
      <c r="N47" s="123"/>
      <c r="O47" s="118"/>
      <c r="P47" s="51"/>
      <c r="Q47" s="53"/>
    </row>
    <row r="48" spans="1:17" s="13" customFormat="1" ht="24.95" customHeight="1">
      <c r="A48" s="17" t="str">
        <f>'Ergebnis Liste u. Ausgabe'!A20</f>
        <v>Lotta Weißenberger</v>
      </c>
      <c r="B48" s="69">
        <v>0</v>
      </c>
      <c r="C48" s="120"/>
      <c r="D48" s="51"/>
      <c r="E48" s="53"/>
      <c r="F48" s="52"/>
      <c r="G48" s="121"/>
      <c r="H48" s="123"/>
      <c r="I48" s="118"/>
      <c r="J48" s="51"/>
      <c r="K48" s="116"/>
      <c r="L48" s="122"/>
      <c r="M48" s="51"/>
      <c r="N48" s="123"/>
      <c r="O48" s="118"/>
      <c r="P48" s="51"/>
      <c r="Q48" s="53"/>
    </row>
    <row r="49" spans="1:17" s="13" customFormat="1" ht="24.95" customHeight="1">
      <c r="A49" s="17" t="str">
        <f>'Ergebnis Liste u. Ausgabe'!A21</f>
        <v>Esther Götz</v>
      </c>
      <c r="B49" s="69">
        <v>0</v>
      </c>
      <c r="C49" s="120"/>
      <c r="D49" s="51"/>
      <c r="E49" s="53"/>
      <c r="F49" s="52"/>
      <c r="G49" s="121"/>
      <c r="H49" s="123"/>
      <c r="I49" s="118"/>
      <c r="J49" s="51"/>
      <c r="K49" s="116"/>
      <c r="L49" s="122"/>
      <c r="M49" s="51"/>
      <c r="N49" s="123"/>
      <c r="O49" s="118"/>
      <c r="P49" s="51"/>
      <c r="Q49" s="53"/>
    </row>
    <row r="50" spans="1:17" s="13" customFormat="1" ht="24.95" customHeight="1">
      <c r="A50" s="17" t="str">
        <f>'Ergebnis Liste u. Ausgabe'!A22</f>
        <v>Julia Schöne</v>
      </c>
      <c r="B50" s="69">
        <v>0</v>
      </c>
      <c r="C50" s="120"/>
      <c r="D50" s="51"/>
      <c r="E50" s="53"/>
      <c r="F50" s="52"/>
      <c r="G50" s="121"/>
      <c r="H50" s="123"/>
      <c r="I50" s="118"/>
      <c r="J50" s="51"/>
      <c r="K50" s="116"/>
      <c r="L50" s="122"/>
      <c r="M50" s="51"/>
      <c r="N50" s="123"/>
      <c r="O50" s="118"/>
      <c r="P50" s="51"/>
      <c r="Q50" s="53"/>
    </row>
    <row r="51" spans="1:17" s="13" customFormat="1" ht="24.95" customHeight="1">
      <c r="A51" s="17" t="str">
        <f>'Ergebnis Liste u. Ausgabe'!A23</f>
        <v>Anna Härle</v>
      </c>
      <c r="B51" s="69">
        <v>0</v>
      </c>
      <c r="C51" s="120"/>
      <c r="D51" s="51"/>
      <c r="E51" s="53"/>
      <c r="F51" s="52"/>
      <c r="G51" s="121"/>
      <c r="H51" s="123"/>
      <c r="I51" s="118"/>
      <c r="J51" s="51"/>
      <c r="K51" s="116"/>
      <c r="L51" s="122"/>
      <c r="M51" s="51"/>
      <c r="N51" s="123"/>
      <c r="O51" s="118"/>
      <c r="P51" s="51"/>
      <c r="Q51" s="53"/>
    </row>
    <row r="52" spans="1:17" s="13" customFormat="1" ht="24.95" customHeight="1">
      <c r="A52" s="17" t="str">
        <f>'Ergebnis Liste u. Ausgabe'!A24</f>
        <v>Mira Schäffner</v>
      </c>
      <c r="B52" s="69">
        <v>0</v>
      </c>
      <c r="C52" s="120"/>
      <c r="D52" s="51"/>
      <c r="E52" s="53"/>
      <c r="F52" s="52"/>
      <c r="G52" s="121"/>
      <c r="H52" s="123"/>
      <c r="I52" s="118"/>
      <c r="J52" s="51"/>
      <c r="K52" s="116"/>
      <c r="L52" s="122"/>
      <c r="M52" s="51"/>
      <c r="N52" s="123"/>
      <c r="O52" s="118"/>
      <c r="P52" s="51"/>
      <c r="Q52" s="53"/>
    </row>
    <row r="53" spans="1:16" ht="12.75" hidden="1">
      <c r="A53" s="6"/>
      <c r="B53" s="7">
        <v>0</v>
      </c>
      <c r="C53" s="7"/>
      <c r="D53" s="8"/>
      <c r="F53" s="8"/>
      <c r="G53" s="8"/>
      <c r="H53" s="3"/>
      <c r="I53" s="3"/>
      <c r="J53" s="3">
        <v>0</v>
      </c>
      <c r="K53" s="3"/>
      <c r="L53" s="3"/>
      <c r="M53" s="3">
        <v>0</v>
      </c>
      <c r="N53" s="3"/>
      <c r="O53" s="3"/>
      <c r="P53" s="3">
        <v>0</v>
      </c>
    </row>
    <row r="54" spans="1:16" ht="12.75" hidden="1">
      <c r="A54" s="6"/>
      <c r="B54" s="7">
        <v>0</v>
      </c>
      <c r="C54" s="7"/>
      <c r="D54" s="8"/>
      <c r="F54" s="8"/>
      <c r="G54" s="8"/>
      <c r="H54" s="8"/>
      <c r="I54" s="3"/>
      <c r="J54" s="8">
        <v>0</v>
      </c>
      <c r="K54" s="8"/>
      <c r="L54" s="8"/>
      <c r="M54" s="8">
        <v>0</v>
      </c>
      <c r="N54" s="8"/>
      <c r="O54" s="8"/>
      <c r="P54" s="8">
        <v>0</v>
      </c>
    </row>
    <row r="55" spans="1:16" ht="12.75" hidden="1">
      <c r="A55" s="6"/>
      <c r="B55" s="7">
        <v>0</v>
      </c>
      <c r="C55" s="7"/>
      <c r="D55" s="8"/>
      <c r="F55" s="8"/>
      <c r="G55" s="8"/>
      <c r="H55" s="8"/>
      <c r="I55" s="3"/>
      <c r="J55" s="8">
        <v>0</v>
      </c>
      <c r="K55" s="8"/>
      <c r="L55" s="8"/>
      <c r="M55" s="8">
        <v>0</v>
      </c>
      <c r="N55" s="8"/>
      <c r="O55" s="8"/>
      <c r="P55" s="8">
        <v>0</v>
      </c>
    </row>
    <row r="56" spans="2:16" ht="12.75">
      <c r="B56" s="10"/>
      <c r="C56" s="10"/>
      <c r="D56" s="10"/>
      <c r="F56" s="10"/>
      <c r="G56" s="10"/>
      <c r="H56" s="50"/>
      <c r="I56" s="50"/>
      <c r="J56" s="50"/>
      <c r="K56" s="50"/>
      <c r="L56" s="50"/>
      <c r="M56" s="50"/>
      <c r="N56" s="50"/>
      <c r="O56" s="50"/>
      <c r="P56" s="50"/>
    </row>
    <row r="57" spans="1:16" ht="12.75">
      <c r="A57" t="str">
        <f>'Ergebnis Liste u. Ausgabe'!$A$2</f>
        <v>WK.-NR.: A-Liga</v>
      </c>
      <c r="B57" t="str">
        <f>'Ergebnis Liste u. Ausgabe'!$B$2</f>
        <v>Wettkampf:</v>
      </c>
      <c r="F57" s="140">
        <f>'Ergebnis Liste u. Ausgabe'!$F$2</f>
        <v>0</v>
      </c>
      <c r="G57" s="140"/>
      <c r="H57" s="140"/>
      <c r="I57" s="140"/>
      <c r="J57" s="140"/>
      <c r="K57" s="140"/>
      <c r="L57" s="140"/>
      <c r="M57" s="140"/>
      <c r="N57" s="140"/>
      <c r="O57" s="140"/>
      <c r="P57" s="140"/>
    </row>
    <row r="58" spans="1:17" ht="18.75" thickBot="1">
      <c r="A58" s="60" t="str">
        <f>'Ergebnis Liste u. Ausgabe'!A28</f>
        <v>Verein TSG Weinheim</v>
      </c>
      <c r="B58" s="114">
        <f>'Ergebnis Liste u. Ausgabe'!B28</f>
        <v>3</v>
      </c>
      <c r="C58" s="29" t="s">
        <v>33</v>
      </c>
      <c r="D58" s="1" t="s">
        <v>0</v>
      </c>
      <c r="E58" s="1" t="s">
        <v>35</v>
      </c>
      <c r="F58" s="1" t="s">
        <v>33</v>
      </c>
      <c r="G58" s="119" t="s">
        <v>1</v>
      </c>
      <c r="H58" s="119" t="s">
        <v>35</v>
      </c>
      <c r="I58" s="117" t="s">
        <v>33</v>
      </c>
      <c r="J58" s="1" t="s">
        <v>3</v>
      </c>
      <c r="K58" s="27" t="s">
        <v>35</v>
      </c>
      <c r="L58" s="29" t="s">
        <v>33</v>
      </c>
      <c r="M58" s="1" t="s">
        <v>4</v>
      </c>
      <c r="N58" s="119" t="s">
        <v>35</v>
      </c>
      <c r="O58" s="28" t="s">
        <v>33</v>
      </c>
      <c r="P58" s="1" t="s">
        <v>5</v>
      </c>
      <c r="Q58" s="1" t="s">
        <v>35</v>
      </c>
    </row>
    <row r="59" spans="1:17" s="13" customFormat="1" ht="24.95" customHeight="1">
      <c r="A59" s="17" t="str">
        <f>'Ergebnis Liste u. Ausgabe'!A29</f>
        <v>Merit Schlafmann</v>
      </c>
      <c r="B59" s="115">
        <v>0</v>
      </c>
      <c r="C59" s="120"/>
      <c r="D59" s="51"/>
      <c r="E59" s="53"/>
      <c r="F59" s="52"/>
      <c r="G59" s="121"/>
      <c r="H59" s="123"/>
      <c r="I59" s="118"/>
      <c r="J59" s="51"/>
      <c r="K59" s="116"/>
      <c r="L59" s="122"/>
      <c r="M59" s="51"/>
      <c r="N59" s="123"/>
      <c r="O59" s="118"/>
      <c r="P59" s="51"/>
      <c r="Q59" s="53"/>
    </row>
    <row r="60" spans="1:17" s="13" customFormat="1" ht="24.95" customHeight="1">
      <c r="A60" s="17" t="str">
        <f>'Ergebnis Liste u. Ausgabe'!A30</f>
        <v>Lara Keck</v>
      </c>
      <c r="B60" s="115">
        <v>0</v>
      </c>
      <c r="C60" s="120"/>
      <c r="D60" s="51"/>
      <c r="E60" s="53"/>
      <c r="F60" s="52"/>
      <c r="G60" s="121"/>
      <c r="H60" s="123"/>
      <c r="I60" s="118"/>
      <c r="J60" s="51"/>
      <c r="K60" s="116"/>
      <c r="L60" s="122"/>
      <c r="M60" s="51"/>
      <c r="N60" s="123"/>
      <c r="O60" s="118"/>
      <c r="P60" s="51"/>
      <c r="Q60" s="53"/>
    </row>
    <row r="61" spans="1:17" s="13" customFormat="1" ht="24.95" customHeight="1">
      <c r="A61" s="17" t="str">
        <f>'Ergebnis Liste u. Ausgabe'!A31</f>
        <v>Luisa Dünnebier</v>
      </c>
      <c r="B61" s="115">
        <v>0</v>
      </c>
      <c r="C61" s="120"/>
      <c r="D61" s="51"/>
      <c r="E61" s="53"/>
      <c r="F61" s="52"/>
      <c r="G61" s="121"/>
      <c r="H61" s="123"/>
      <c r="I61" s="118"/>
      <c r="J61" s="51"/>
      <c r="K61" s="116"/>
      <c r="L61" s="122"/>
      <c r="M61" s="51"/>
      <c r="N61" s="123"/>
      <c r="O61" s="118"/>
      <c r="P61" s="51"/>
      <c r="Q61" s="53"/>
    </row>
    <row r="62" spans="1:17" s="13" customFormat="1" ht="24.95" customHeight="1">
      <c r="A62" s="17" t="str">
        <f>'Ergebnis Liste u. Ausgabe'!A32</f>
        <v>Evelyn Weißbecker</v>
      </c>
      <c r="B62" s="115">
        <v>0</v>
      </c>
      <c r="C62" s="120"/>
      <c r="D62" s="51"/>
      <c r="E62" s="53"/>
      <c r="F62" s="52"/>
      <c r="G62" s="121"/>
      <c r="H62" s="123"/>
      <c r="I62" s="118"/>
      <c r="J62" s="51"/>
      <c r="K62" s="116"/>
      <c r="L62" s="122"/>
      <c r="M62" s="51"/>
      <c r="N62" s="123"/>
      <c r="O62" s="118"/>
      <c r="P62" s="51"/>
      <c r="Q62" s="53"/>
    </row>
    <row r="63" spans="1:17" s="13" customFormat="1" ht="24.95" customHeight="1">
      <c r="A63" s="17" t="str">
        <f>'Ergebnis Liste u. Ausgabe'!A33</f>
        <v>Laura Amend</v>
      </c>
      <c r="B63" s="115">
        <v>0</v>
      </c>
      <c r="C63" s="120"/>
      <c r="D63" s="51"/>
      <c r="E63" s="53"/>
      <c r="F63" s="52"/>
      <c r="G63" s="121"/>
      <c r="H63" s="123"/>
      <c r="I63" s="118"/>
      <c r="J63" s="51"/>
      <c r="K63" s="116"/>
      <c r="L63" s="122"/>
      <c r="M63" s="51"/>
      <c r="N63" s="123"/>
      <c r="O63" s="118"/>
      <c r="P63" s="51"/>
      <c r="Q63" s="53"/>
    </row>
    <row r="64" spans="1:17" s="13" customFormat="1" ht="24.95" customHeight="1">
      <c r="A64" s="17" t="str">
        <f>'Ergebnis Liste u. Ausgabe'!A34</f>
        <v>Sophia von Gudenberg</v>
      </c>
      <c r="B64" s="115">
        <v>0</v>
      </c>
      <c r="C64" s="120"/>
      <c r="D64" s="51"/>
      <c r="E64" s="53"/>
      <c r="F64" s="52"/>
      <c r="G64" s="121"/>
      <c r="H64" s="123"/>
      <c r="I64" s="118"/>
      <c r="J64" s="51"/>
      <c r="K64" s="116"/>
      <c r="L64" s="122"/>
      <c r="M64" s="51"/>
      <c r="N64" s="123"/>
      <c r="O64" s="118"/>
      <c r="P64" s="51"/>
      <c r="Q64" s="53"/>
    </row>
    <row r="65" spans="1:17" s="13" customFormat="1" ht="24.95" customHeight="1">
      <c r="A65" s="17">
        <f>'Ergebnis Liste u. Ausgabe'!A35</f>
        <v>0</v>
      </c>
      <c r="B65" s="115">
        <v>0</v>
      </c>
      <c r="C65" s="120"/>
      <c r="D65" s="51"/>
      <c r="E65" s="53"/>
      <c r="F65" s="52"/>
      <c r="G65" s="121"/>
      <c r="H65" s="123"/>
      <c r="I65" s="118"/>
      <c r="J65" s="51"/>
      <c r="K65" s="116"/>
      <c r="L65" s="122"/>
      <c r="M65" s="51"/>
      <c r="N65" s="123"/>
      <c r="O65" s="118"/>
      <c r="P65" s="51"/>
      <c r="Q65" s="53"/>
    </row>
    <row r="66" spans="1:17" s="13" customFormat="1" ht="24.95" customHeight="1">
      <c r="A66" s="17">
        <f>'Ergebnis Liste u. Ausgabe'!A36</f>
        <v>0</v>
      </c>
      <c r="B66" s="115">
        <v>0</v>
      </c>
      <c r="C66" s="120"/>
      <c r="D66" s="51"/>
      <c r="E66" s="53"/>
      <c r="F66" s="52"/>
      <c r="G66" s="121"/>
      <c r="H66" s="123"/>
      <c r="I66" s="118"/>
      <c r="J66" s="51"/>
      <c r="K66" s="116"/>
      <c r="L66" s="122"/>
      <c r="M66" s="51"/>
      <c r="N66" s="123"/>
      <c r="O66" s="118"/>
      <c r="P66" s="51"/>
      <c r="Q66" s="53"/>
    </row>
    <row r="67" spans="1:16" ht="12.75" hidden="1">
      <c r="A67" s="6"/>
      <c r="B67" s="7">
        <v>0</v>
      </c>
      <c r="C67" s="7"/>
      <c r="D67" s="8"/>
      <c r="F67" s="8"/>
      <c r="G67" s="8"/>
      <c r="H67" s="3"/>
      <c r="I67" s="3"/>
      <c r="J67" s="3">
        <v>0</v>
      </c>
      <c r="K67" s="3"/>
      <c r="L67" s="3"/>
      <c r="M67" s="3">
        <v>0</v>
      </c>
      <c r="N67" s="3"/>
      <c r="O67" s="3"/>
      <c r="P67" s="3">
        <v>0</v>
      </c>
    </row>
    <row r="68" spans="1:16" ht="12.75" hidden="1">
      <c r="A68" s="6"/>
      <c r="B68" s="7">
        <v>0</v>
      </c>
      <c r="C68" s="7"/>
      <c r="D68" s="8"/>
      <c r="F68" s="8"/>
      <c r="G68" s="8"/>
      <c r="H68" s="8"/>
      <c r="I68" s="3"/>
      <c r="J68" s="8">
        <v>0</v>
      </c>
      <c r="K68" s="8"/>
      <c r="L68" s="8"/>
      <c r="M68" s="8">
        <v>0</v>
      </c>
      <c r="N68" s="8"/>
      <c r="O68" s="8"/>
      <c r="P68" s="8">
        <v>0</v>
      </c>
    </row>
    <row r="69" spans="1:16" ht="12.75" hidden="1">
      <c r="A69" s="6"/>
      <c r="B69" s="7">
        <v>0</v>
      </c>
      <c r="C69" s="7"/>
      <c r="D69" s="8"/>
      <c r="F69" s="8"/>
      <c r="G69" s="8"/>
      <c r="H69" s="8"/>
      <c r="I69" s="3"/>
      <c r="J69" s="8">
        <v>0</v>
      </c>
      <c r="K69" s="8"/>
      <c r="L69" s="8"/>
      <c r="M69" s="8">
        <v>0</v>
      </c>
      <c r="N69" s="8"/>
      <c r="O69" s="8"/>
      <c r="P69" s="8">
        <v>0</v>
      </c>
    </row>
    <row r="70" spans="2:16" s="54" customFormat="1" ht="300" customHeight="1">
      <c r="B70" s="55"/>
      <c r="C70" s="55"/>
      <c r="D70" s="55"/>
      <c r="F70" s="55"/>
      <c r="G70" s="55"/>
      <c r="H70" s="56"/>
      <c r="I70" s="56"/>
      <c r="J70" s="56"/>
      <c r="K70" s="56"/>
      <c r="L70" s="56"/>
      <c r="M70" s="56"/>
      <c r="N70" s="56"/>
      <c r="O70" s="56"/>
      <c r="P70" s="56"/>
    </row>
    <row r="71" spans="1:16" ht="12.75">
      <c r="A71" t="str">
        <f>'Ergebnis Liste u. Ausgabe'!$A$2</f>
        <v>WK.-NR.: A-Liga</v>
      </c>
      <c r="B71" t="str">
        <f>'Ergebnis Liste u. Ausgabe'!$B$2</f>
        <v>Wettkampf:</v>
      </c>
      <c r="F71" s="140">
        <f>'Ergebnis Liste u. Ausgabe'!$F$2</f>
        <v>0</v>
      </c>
      <c r="G71" s="140"/>
      <c r="H71" s="140"/>
      <c r="I71" s="140"/>
      <c r="J71" s="140"/>
      <c r="K71" s="140"/>
      <c r="L71" s="140"/>
      <c r="M71" s="140"/>
      <c r="N71" s="140"/>
      <c r="O71" s="140"/>
      <c r="P71" s="140"/>
    </row>
    <row r="72" spans="1:17" ht="18.75" thickBot="1">
      <c r="A72" s="60" t="str">
        <f>'Ergebnis Liste u. Ausgabe'!A28</f>
        <v>Verein TSG Weinheim</v>
      </c>
      <c r="B72" s="68">
        <f>'Ergebnis Liste u. Ausgabe'!B28</f>
        <v>3</v>
      </c>
      <c r="C72" s="29" t="s">
        <v>33</v>
      </c>
      <c r="D72" s="1" t="s">
        <v>0</v>
      </c>
      <c r="E72" s="1" t="s">
        <v>35</v>
      </c>
      <c r="F72" s="1" t="s">
        <v>33</v>
      </c>
      <c r="G72" s="119" t="s">
        <v>1</v>
      </c>
      <c r="H72" s="119" t="s">
        <v>35</v>
      </c>
      <c r="I72" s="117" t="s">
        <v>33</v>
      </c>
      <c r="J72" s="1" t="s">
        <v>3</v>
      </c>
      <c r="K72" s="27" t="s">
        <v>35</v>
      </c>
      <c r="L72" s="29" t="s">
        <v>33</v>
      </c>
      <c r="M72" s="1" t="s">
        <v>4</v>
      </c>
      <c r="N72" s="119" t="s">
        <v>35</v>
      </c>
      <c r="O72" s="28" t="s">
        <v>33</v>
      </c>
      <c r="P72" s="1" t="s">
        <v>5</v>
      </c>
      <c r="Q72" s="1" t="s">
        <v>35</v>
      </c>
    </row>
    <row r="73" spans="1:17" s="13" customFormat="1" ht="24.95" customHeight="1">
      <c r="A73" s="17" t="str">
        <f>'Ergebnis Liste u. Ausgabe'!A29</f>
        <v>Merit Schlafmann</v>
      </c>
      <c r="B73" s="69">
        <v>0</v>
      </c>
      <c r="C73" s="120"/>
      <c r="D73" s="51"/>
      <c r="E73" s="53"/>
      <c r="F73" s="52"/>
      <c r="G73" s="121"/>
      <c r="H73" s="123"/>
      <c r="I73" s="118"/>
      <c r="J73" s="51"/>
      <c r="K73" s="116"/>
      <c r="L73" s="122"/>
      <c r="M73" s="51"/>
      <c r="N73" s="123"/>
      <c r="O73" s="118"/>
      <c r="P73" s="51"/>
      <c r="Q73" s="53"/>
    </row>
    <row r="74" spans="1:17" s="13" customFormat="1" ht="24.95" customHeight="1">
      <c r="A74" s="17" t="str">
        <f>'Ergebnis Liste u. Ausgabe'!A30</f>
        <v>Lara Keck</v>
      </c>
      <c r="B74" s="69">
        <v>0</v>
      </c>
      <c r="C74" s="120"/>
      <c r="D74" s="51"/>
      <c r="E74" s="53"/>
      <c r="F74" s="52"/>
      <c r="G74" s="121"/>
      <c r="H74" s="123"/>
      <c r="I74" s="118"/>
      <c r="J74" s="51"/>
      <c r="K74" s="116"/>
      <c r="L74" s="122"/>
      <c r="M74" s="51"/>
      <c r="N74" s="123"/>
      <c r="O74" s="118"/>
      <c r="P74" s="51"/>
      <c r="Q74" s="53"/>
    </row>
    <row r="75" spans="1:17" s="13" customFormat="1" ht="24.95" customHeight="1">
      <c r="A75" s="17" t="str">
        <f>'Ergebnis Liste u. Ausgabe'!A31</f>
        <v>Luisa Dünnebier</v>
      </c>
      <c r="B75" s="69">
        <v>0</v>
      </c>
      <c r="C75" s="120"/>
      <c r="D75" s="51"/>
      <c r="E75" s="53"/>
      <c r="F75" s="52"/>
      <c r="G75" s="121"/>
      <c r="H75" s="123"/>
      <c r="I75" s="118"/>
      <c r="J75" s="51"/>
      <c r="K75" s="116"/>
      <c r="L75" s="122"/>
      <c r="M75" s="51"/>
      <c r="N75" s="123"/>
      <c r="O75" s="118"/>
      <c r="P75" s="51"/>
      <c r="Q75" s="53"/>
    </row>
    <row r="76" spans="1:17" s="13" customFormat="1" ht="24.95" customHeight="1">
      <c r="A76" s="17" t="str">
        <f>'Ergebnis Liste u. Ausgabe'!A32</f>
        <v>Evelyn Weißbecker</v>
      </c>
      <c r="B76" s="69">
        <v>0</v>
      </c>
      <c r="C76" s="120"/>
      <c r="D76" s="51"/>
      <c r="E76" s="53"/>
      <c r="F76" s="52"/>
      <c r="G76" s="121"/>
      <c r="H76" s="123"/>
      <c r="I76" s="118"/>
      <c r="J76" s="51"/>
      <c r="K76" s="116"/>
      <c r="L76" s="122"/>
      <c r="M76" s="51"/>
      <c r="N76" s="123"/>
      <c r="O76" s="118"/>
      <c r="P76" s="51"/>
      <c r="Q76" s="53"/>
    </row>
    <row r="77" spans="1:17" s="13" customFormat="1" ht="24.95" customHeight="1">
      <c r="A77" s="17" t="str">
        <f>'Ergebnis Liste u. Ausgabe'!A33</f>
        <v>Laura Amend</v>
      </c>
      <c r="B77" s="69">
        <v>0</v>
      </c>
      <c r="C77" s="120"/>
      <c r="D77" s="51"/>
      <c r="E77" s="53"/>
      <c r="F77" s="52"/>
      <c r="G77" s="121"/>
      <c r="H77" s="123"/>
      <c r="I77" s="118"/>
      <c r="J77" s="51"/>
      <c r="K77" s="116"/>
      <c r="L77" s="122"/>
      <c r="M77" s="51"/>
      <c r="N77" s="123"/>
      <c r="O77" s="118"/>
      <c r="P77" s="51"/>
      <c r="Q77" s="53"/>
    </row>
    <row r="78" spans="1:17" s="13" customFormat="1" ht="24.95" customHeight="1">
      <c r="A78" s="17" t="str">
        <f>'Ergebnis Liste u. Ausgabe'!A34</f>
        <v>Sophia von Gudenberg</v>
      </c>
      <c r="B78" s="69">
        <v>0</v>
      </c>
      <c r="C78" s="120"/>
      <c r="D78" s="51"/>
      <c r="E78" s="53"/>
      <c r="F78" s="52"/>
      <c r="G78" s="121"/>
      <c r="H78" s="123"/>
      <c r="I78" s="118"/>
      <c r="J78" s="51"/>
      <c r="K78" s="116"/>
      <c r="L78" s="122"/>
      <c r="M78" s="51"/>
      <c r="N78" s="123"/>
      <c r="O78" s="118"/>
      <c r="P78" s="51"/>
      <c r="Q78" s="53"/>
    </row>
    <row r="79" spans="1:17" s="13" customFormat="1" ht="24.95" customHeight="1">
      <c r="A79" s="17">
        <f>'Ergebnis Liste u. Ausgabe'!A35</f>
        <v>0</v>
      </c>
      <c r="B79" s="69">
        <v>0</v>
      </c>
      <c r="C79" s="120"/>
      <c r="D79" s="51"/>
      <c r="E79" s="53"/>
      <c r="F79" s="52"/>
      <c r="G79" s="121"/>
      <c r="H79" s="123"/>
      <c r="I79" s="118"/>
      <c r="J79" s="51"/>
      <c r="K79" s="116"/>
      <c r="L79" s="122"/>
      <c r="M79" s="51"/>
      <c r="N79" s="123"/>
      <c r="O79" s="118"/>
      <c r="P79" s="51"/>
      <c r="Q79" s="53"/>
    </row>
    <row r="80" spans="1:17" s="13" customFormat="1" ht="24.95" customHeight="1">
      <c r="A80" s="17">
        <f>'Ergebnis Liste u. Ausgabe'!A36</f>
        <v>0</v>
      </c>
      <c r="B80" s="69">
        <v>0</v>
      </c>
      <c r="C80" s="120"/>
      <c r="D80" s="51"/>
      <c r="E80" s="53"/>
      <c r="F80" s="52"/>
      <c r="G80" s="121"/>
      <c r="H80" s="123"/>
      <c r="I80" s="118"/>
      <c r="J80" s="51"/>
      <c r="K80" s="116"/>
      <c r="L80" s="122"/>
      <c r="M80" s="51"/>
      <c r="N80" s="123"/>
      <c r="O80" s="118"/>
      <c r="P80" s="51"/>
      <c r="Q80" s="53"/>
    </row>
    <row r="81" spans="1:16" ht="12.75" hidden="1">
      <c r="A81" s="6"/>
      <c r="B81" s="7">
        <v>0</v>
      </c>
      <c r="C81" s="7"/>
      <c r="D81" s="8"/>
      <c r="F81" s="8"/>
      <c r="G81" s="8"/>
      <c r="H81" s="3"/>
      <c r="I81" s="3"/>
      <c r="J81" s="3">
        <v>0</v>
      </c>
      <c r="K81" s="3"/>
      <c r="L81" s="3"/>
      <c r="M81" s="3">
        <v>0</v>
      </c>
      <c r="N81" s="3"/>
      <c r="O81" s="3"/>
      <c r="P81" s="3">
        <v>0</v>
      </c>
    </row>
    <row r="82" spans="1:16" ht="12.75" hidden="1">
      <c r="A82" s="6"/>
      <c r="B82" s="7">
        <v>0</v>
      </c>
      <c r="C82" s="7"/>
      <c r="D82" s="8"/>
      <c r="F82" s="8"/>
      <c r="G82" s="8"/>
      <c r="H82" s="8"/>
      <c r="I82" s="3"/>
      <c r="J82" s="8">
        <v>0</v>
      </c>
      <c r="K82" s="8"/>
      <c r="L82" s="8"/>
      <c r="M82" s="8">
        <v>0</v>
      </c>
      <c r="N82" s="8"/>
      <c r="O82" s="8"/>
      <c r="P82" s="8">
        <v>0</v>
      </c>
    </row>
    <row r="83" spans="1:16" ht="12.75" hidden="1">
      <c r="A83" s="6"/>
      <c r="B83" s="7">
        <v>0</v>
      </c>
      <c r="C83" s="7"/>
      <c r="D83" s="8"/>
      <c r="F83" s="8"/>
      <c r="G83" s="8"/>
      <c r="H83" s="8"/>
      <c r="I83" s="3"/>
      <c r="J83" s="8">
        <v>0</v>
      </c>
      <c r="K83" s="8"/>
      <c r="L83" s="8"/>
      <c r="M83" s="8">
        <v>0</v>
      </c>
      <c r="N83" s="8"/>
      <c r="O83" s="8"/>
      <c r="P83" s="8">
        <v>0</v>
      </c>
    </row>
    <row r="84" spans="2:16" ht="12.75">
      <c r="B84" s="10"/>
      <c r="C84" s="10"/>
      <c r="D84" s="10"/>
      <c r="F84" s="10"/>
      <c r="G84" s="1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12.75" hidden="1">
      <c r="A85" s="6"/>
      <c r="B85" s="7">
        <v>0</v>
      </c>
      <c r="C85" s="7"/>
      <c r="D85" s="8"/>
      <c r="F85" s="8"/>
      <c r="G85" s="8"/>
      <c r="H85" s="3"/>
      <c r="I85" s="3"/>
      <c r="J85" s="3">
        <v>0</v>
      </c>
      <c r="K85" s="3"/>
      <c r="L85" s="3"/>
      <c r="M85" s="3">
        <v>0</v>
      </c>
      <c r="N85" s="3"/>
      <c r="O85" s="3"/>
      <c r="P85" s="3">
        <v>0</v>
      </c>
    </row>
    <row r="86" spans="1:16" ht="12.75" hidden="1">
      <c r="A86" s="6"/>
      <c r="B86" s="7">
        <v>0</v>
      </c>
      <c r="C86" s="7"/>
      <c r="D86" s="8"/>
      <c r="F86" s="8"/>
      <c r="G86" s="8"/>
      <c r="H86" s="8"/>
      <c r="I86" s="3"/>
      <c r="J86" s="8">
        <v>0</v>
      </c>
      <c r="K86" s="8"/>
      <c r="L86" s="8"/>
      <c r="M86" s="8">
        <v>0</v>
      </c>
      <c r="N86" s="8"/>
      <c r="O86" s="8"/>
      <c r="P86" s="8">
        <v>0</v>
      </c>
    </row>
    <row r="87" spans="1:16" ht="12.75" hidden="1">
      <c r="A87" s="6"/>
      <c r="B87" s="7">
        <v>0</v>
      </c>
      <c r="C87" s="7"/>
      <c r="D87" s="8"/>
      <c r="F87" s="8"/>
      <c r="G87" s="8"/>
      <c r="H87" s="8"/>
      <c r="I87" s="3"/>
      <c r="J87" s="8">
        <v>0</v>
      </c>
      <c r="K87" s="8"/>
      <c r="L87" s="8"/>
      <c r="M87" s="8">
        <v>0</v>
      </c>
      <c r="N87" s="8"/>
      <c r="O87" s="8"/>
      <c r="P87" s="8">
        <v>0</v>
      </c>
    </row>
    <row r="88" spans="2:16" ht="12.75">
      <c r="B88" s="10"/>
      <c r="C88" s="10"/>
      <c r="D88" s="10"/>
      <c r="F88" s="10"/>
      <c r="G88" s="10"/>
      <c r="H88" s="50"/>
      <c r="I88" s="50"/>
      <c r="J88" s="50"/>
      <c r="K88" s="50"/>
      <c r="L88" s="50"/>
      <c r="M88" s="50"/>
      <c r="N88" s="50"/>
      <c r="O88" s="50"/>
      <c r="P88" s="50"/>
    </row>
    <row r="89" spans="1:16" ht="12.75" hidden="1">
      <c r="A89" s="6"/>
      <c r="B89" s="7">
        <v>0</v>
      </c>
      <c r="C89" s="7"/>
      <c r="D89" s="8"/>
      <c r="F89" s="8"/>
      <c r="G89" s="8"/>
      <c r="H89" s="3"/>
      <c r="I89" s="3"/>
      <c r="J89" s="3">
        <v>0</v>
      </c>
      <c r="K89" s="3"/>
      <c r="L89" s="3"/>
      <c r="M89" s="3">
        <v>0</v>
      </c>
      <c r="N89" s="3"/>
      <c r="O89" s="3"/>
      <c r="P89" s="3">
        <v>0</v>
      </c>
    </row>
    <row r="90" spans="1:16" ht="12.75" hidden="1">
      <c r="A90" s="6"/>
      <c r="B90" s="7">
        <v>0</v>
      </c>
      <c r="C90" s="7"/>
      <c r="D90" s="8"/>
      <c r="F90" s="8"/>
      <c r="G90" s="8"/>
      <c r="H90" s="8"/>
      <c r="I90" s="3"/>
      <c r="J90" s="8">
        <v>0</v>
      </c>
      <c r="K90" s="8"/>
      <c r="L90" s="8"/>
      <c r="M90" s="8">
        <v>0</v>
      </c>
      <c r="N90" s="8"/>
      <c r="O90" s="8"/>
      <c r="P90" s="8">
        <v>0</v>
      </c>
    </row>
    <row r="91" spans="1:16" ht="12.75" hidden="1">
      <c r="A91" s="6"/>
      <c r="B91" s="7">
        <v>0</v>
      </c>
      <c r="C91" s="7"/>
      <c r="D91" s="8"/>
      <c r="F91" s="8"/>
      <c r="G91" s="8"/>
      <c r="H91" s="8"/>
      <c r="I91" s="3"/>
      <c r="J91" s="8">
        <v>0</v>
      </c>
      <c r="K91" s="8"/>
      <c r="L91" s="8"/>
      <c r="M91" s="8">
        <v>0</v>
      </c>
      <c r="N91" s="8"/>
      <c r="O91" s="8"/>
      <c r="P91" s="8">
        <v>0</v>
      </c>
    </row>
    <row r="92" spans="2:16" ht="12.75">
      <c r="B92" s="10"/>
      <c r="C92" s="10"/>
      <c r="D92" s="10"/>
      <c r="F92" s="10"/>
      <c r="G92" s="10"/>
      <c r="H92" s="50"/>
      <c r="I92" s="50"/>
      <c r="J92" s="50"/>
      <c r="K92" s="50"/>
      <c r="L92" s="50"/>
      <c r="M92" s="50"/>
      <c r="N92" s="50"/>
      <c r="O92" s="50"/>
      <c r="P92" s="50"/>
    </row>
  </sheetData>
  <mergeCells count="6">
    <mergeCell ref="F57:P57"/>
    <mergeCell ref="F71:P71"/>
    <mergeCell ref="F1:P1"/>
    <mergeCell ref="F15:P15"/>
    <mergeCell ref="F29:P29"/>
    <mergeCell ref="F43:P43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scale="73" r:id="rId1"/>
  <rowBreaks count="2" manualBreakCount="2">
    <brk id="28" max="16383" man="1"/>
    <brk id="56" max="16383" man="1"/>
  </row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1">
      <selection activeCell="A1" sqref="A1:G1"/>
    </sheetView>
  </sheetViews>
  <sheetFormatPr defaultColWidth="11.421875" defaultRowHeight="12.75"/>
  <cols>
    <col min="1" max="1" width="15.28125" style="0" customWidth="1"/>
    <col min="2" max="2" width="27.140625" style="0" customWidth="1"/>
    <col min="3" max="3" width="6.8515625" style="0" bestFit="1" customWidth="1"/>
    <col min="4" max="4" width="6.421875" style="0" bestFit="1" customWidth="1"/>
    <col min="5" max="5" width="7.28125" style="0" bestFit="1" customWidth="1"/>
    <col min="6" max="6" width="6.28125" style="0" bestFit="1" customWidth="1"/>
    <col min="7" max="7" width="7.57421875" style="0" bestFit="1" customWidth="1"/>
  </cols>
  <sheetData>
    <row r="1" spans="1:7" ht="23.25">
      <c r="A1" s="141" t="str">
        <f>'Ergebnis Liste u. Ausgabe'!$A$1</f>
        <v>Gau-Liga-Endkampf 2018 Mörlenbach</v>
      </c>
      <c r="B1" s="142"/>
      <c r="C1" s="142"/>
      <c r="D1" s="142"/>
      <c r="E1" s="142"/>
      <c r="F1" s="142"/>
      <c r="G1" s="143"/>
    </row>
    <row r="2" spans="1:3" ht="15.75">
      <c r="A2" s="59" t="str">
        <f>'Ergebnis Liste u. Ausgabe'!A2</f>
        <v>WK.-NR.: A-Liga</v>
      </c>
      <c r="B2" s="59" t="str">
        <f>'Ergebnis Liste u. Ausgabe'!B2</f>
        <v>Wettkampf:</v>
      </c>
      <c r="C2" s="59">
        <f>'Ergebnis Liste u. Ausgabe'!F2</f>
        <v>0</v>
      </c>
    </row>
    <row r="3" spans="1:7" ht="14.25" customHeight="1" thickBot="1">
      <c r="A3" s="1" t="str">
        <f>'Ergebnis Liste u. Ausgabe'!AB4</f>
        <v>Platz</v>
      </c>
      <c r="B3" s="1" t="s">
        <v>8</v>
      </c>
      <c r="C3" s="88" t="s">
        <v>14</v>
      </c>
      <c r="D3" s="74" t="s">
        <v>3</v>
      </c>
      <c r="E3" s="74" t="s">
        <v>16</v>
      </c>
      <c r="F3" s="74" t="s">
        <v>5</v>
      </c>
      <c r="G3" s="74" t="str">
        <f>'Ergebnis Liste u. Ausgabe'!AA4</f>
        <v>Gesamt</v>
      </c>
    </row>
    <row r="4" spans="1:7" ht="12.75">
      <c r="A4" s="89">
        <f>'Ergebnis Liste u. Ausgabe'!AB13</f>
        <v>3</v>
      </c>
      <c r="B4" s="2" t="str">
        <f>'Ergebnis Liste u. Ausgabe'!A4</f>
        <v>Verein DJK Hockenheim</v>
      </c>
      <c r="C4" s="72">
        <f>'Ergebnis Liste u. Ausgabe'!K13</f>
        <v>35</v>
      </c>
      <c r="D4" s="72">
        <f>'Ergebnis Liste u. Ausgabe'!P13</f>
        <v>37.55</v>
      </c>
      <c r="E4" s="72">
        <f>'Ergebnis Liste u. Ausgabe'!U13</f>
        <v>31.9</v>
      </c>
      <c r="F4" s="72">
        <f>'Ergebnis Liste u. Ausgabe'!Z13</f>
        <v>41.15</v>
      </c>
      <c r="G4" s="72">
        <f>'Ergebnis Liste u. Ausgabe'!AA13</f>
        <v>145.6</v>
      </c>
    </row>
    <row r="5" spans="1:7" ht="12.75">
      <c r="A5" s="90">
        <f>'Ergebnis Liste u. Ausgabe'!AB25</f>
        <v>1</v>
      </c>
      <c r="B5" s="6" t="str">
        <f>'Ergebnis Liste u. Ausgabe'!A16</f>
        <v>Verein TSG Seckenheim</v>
      </c>
      <c r="C5" s="71">
        <f>'Ergebnis Liste u. Ausgabe'!K25</f>
        <v>34.45</v>
      </c>
      <c r="D5" s="71">
        <f>'Ergebnis Liste u. Ausgabe'!P25</f>
        <v>37.55</v>
      </c>
      <c r="E5" s="71">
        <f>'Ergebnis Liste u. Ausgabe'!U25</f>
        <v>37.55</v>
      </c>
      <c r="F5" s="71">
        <f>'Ergebnis Liste u. Ausgabe'!Z25</f>
        <v>41.75</v>
      </c>
      <c r="G5" s="71">
        <f>'Ergebnis Liste u. Ausgabe'!AA25</f>
        <v>151.3</v>
      </c>
    </row>
    <row r="6" spans="1:7" ht="12.75">
      <c r="A6" s="90">
        <f>'Ergebnis Liste u. Ausgabe'!AB37</f>
        <v>2</v>
      </c>
      <c r="B6" s="6" t="str">
        <f>'Ergebnis Liste u. Ausgabe'!A28</f>
        <v>Verein TSG Weinheim</v>
      </c>
      <c r="C6" s="71">
        <f>'Ergebnis Liste u. Ausgabe'!K37</f>
        <v>35.6</v>
      </c>
      <c r="D6" s="71">
        <f>'Ergebnis Liste u. Ausgabe'!P37</f>
        <v>34.25</v>
      </c>
      <c r="E6" s="71">
        <f>'Ergebnis Liste u. Ausgabe'!U37</f>
        <v>37.75</v>
      </c>
      <c r="F6" s="71">
        <f>'Ergebnis Liste u. Ausgabe'!Z37</f>
        <v>39.7</v>
      </c>
      <c r="G6" s="71">
        <f>'Ergebnis Liste u. Ausgabe'!AA37</f>
        <v>147.3</v>
      </c>
    </row>
  </sheetData>
  <mergeCells count="1"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workbookViewId="0" topLeftCell="A1">
      <selection activeCell="G7" sqref="G7"/>
    </sheetView>
  </sheetViews>
  <sheetFormatPr defaultColWidth="11.421875" defaultRowHeight="12.75"/>
  <cols>
    <col min="1" max="1" width="23.00390625" style="0" customWidth="1"/>
    <col min="2" max="2" width="8.00390625" style="0" customWidth="1"/>
    <col min="3" max="3" width="2.421875" style="0" customWidth="1"/>
    <col min="4" max="4" width="7.140625" style="0" customWidth="1"/>
    <col min="5" max="5" width="4.140625" style="0" customWidth="1"/>
    <col min="6" max="6" width="1.8515625" style="0" customWidth="1"/>
    <col min="7" max="7" width="4.421875" style="0" customWidth="1"/>
    <col min="8" max="8" width="6.7109375" style="0" customWidth="1"/>
    <col min="9" max="9" width="2.28125" style="0" customWidth="1"/>
    <col min="10" max="10" width="8.00390625" style="0" customWidth="1"/>
    <col min="11" max="11" width="4.421875" style="0" customWidth="1"/>
    <col min="12" max="12" width="2.28125" style="0" customWidth="1"/>
    <col min="13" max="13" width="4.421875" style="0" customWidth="1"/>
    <col min="14" max="14" width="6.28125" style="0" customWidth="1"/>
    <col min="15" max="15" width="2.421875" style="0" customWidth="1"/>
    <col min="16" max="16" width="8.140625" style="0" customWidth="1"/>
    <col min="17" max="17" width="4.140625" style="0" customWidth="1"/>
    <col min="18" max="18" width="2.140625" style="0" customWidth="1"/>
    <col min="19" max="19" width="4.7109375" style="0" customWidth="1"/>
  </cols>
  <sheetData>
    <row r="1" spans="1:2" ht="20.25">
      <c r="A1" s="12"/>
      <c r="B1" s="12"/>
    </row>
    <row r="3" spans="1:20" s="13" customFormat="1" ht="18">
      <c r="A3" s="15"/>
      <c r="B3" s="17" t="s">
        <v>9</v>
      </c>
      <c r="C3" s="19"/>
      <c r="D3" s="19"/>
      <c r="E3" s="19"/>
      <c r="F3" s="19"/>
      <c r="G3" s="18"/>
      <c r="H3" s="17" t="s">
        <v>12</v>
      </c>
      <c r="I3" s="19"/>
      <c r="J3" s="19"/>
      <c r="K3" s="19"/>
      <c r="L3" s="19"/>
      <c r="M3" s="18"/>
      <c r="N3" s="17" t="s">
        <v>13</v>
      </c>
      <c r="O3" s="19"/>
      <c r="P3" s="19"/>
      <c r="Q3" s="19"/>
      <c r="R3" s="19"/>
      <c r="S3" s="18"/>
      <c r="T3" s="15"/>
    </row>
    <row r="4" spans="1:20" s="13" customFormat="1" ht="18">
      <c r="A4" s="16" t="s">
        <v>8</v>
      </c>
      <c r="B4" s="20" t="s">
        <v>10</v>
      </c>
      <c r="C4" s="20"/>
      <c r="D4" s="20"/>
      <c r="E4" s="20" t="s">
        <v>11</v>
      </c>
      <c r="F4" s="20"/>
      <c r="G4" s="20"/>
      <c r="H4" s="20" t="s">
        <v>10</v>
      </c>
      <c r="I4" s="20"/>
      <c r="J4" s="20"/>
      <c r="K4" s="20" t="s">
        <v>11</v>
      </c>
      <c r="L4" s="20"/>
      <c r="M4" s="20"/>
      <c r="N4" s="16" t="s">
        <v>10</v>
      </c>
      <c r="O4" s="16"/>
      <c r="P4" s="16"/>
      <c r="Q4" s="16" t="s">
        <v>11</v>
      </c>
      <c r="R4" s="16"/>
      <c r="S4" s="16"/>
      <c r="T4" s="16" t="s">
        <v>7</v>
      </c>
    </row>
    <row r="5" spans="1:20" s="14" customFormat="1" ht="15">
      <c r="A5" s="6" t="str">
        <f>'Ergebnis Liste u. Ausgabe'!$A$4</f>
        <v>Verein DJK Hockenheim</v>
      </c>
      <c r="B5" s="24">
        <v>10</v>
      </c>
      <c r="C5" s="22" t="s">
        <v>15</v>
      </c>
      <c r="D5" s="25">
        <v>6</v>
      </c>
      <c r="E5" s="26">
        <v>2</v>
      </c>
      <c r="F5" s="22" t="s">
        <v>15</v>
      </c>
      <c r="G5" s="25">
        <v>2</v>
      </c>
      <c r="H5" s="26">
        <f>Berechnung!K2</f>
        <v>7</v>
      </c>
      <c r="I5" s="22" t="s">
        <v>15</v>
      </c>
      <c r="J5" s="25">
        <f>Berechnung!M2</f>
        <v>9</v>
      </c>
      <c r="K5" s="26">
        <f>Berechnung!G22</f>
        <v>0</v>
      </c>
      <c r="L5" s="22" t="s">
        <v>15</v>
      </c>
      <c r="M5" s="25">
        <f>Berechnung!I22</f>
        <v>4</v>
      </c>
      <c r="N5" s="26">
        <f>B5+H5</f>
        <v>17</v>
      </c>
      <c r="O5" s="22" t="s">
        <v>15</v>
      </c>
      <c r="P5" s="25">
        <f>D5+J5</f>
        <v>15</v>
      </c>
      <c r="Q5" s="26">
        <f>E5+K5</f>
        <v>2</v>
      </c>
      <c r="R5" s="22" t="s">
        <v>15</v>
      </c>
      <c r="S5" s="25">
        <f>G5+M5</f>
        <v>6</v>
      </c>
      <c r="T5" s="23">
        <f>RANK(Q5,$Q$5:$Q$7,0)</f>
        <v>2</v>
      </c>
    </row>
    <row r="6" spans="1:20" s="14" customFormat="1" ht="15">
      <c r="A6" s="6" t="str">
        <f>'Ergebnis Liste u. Ausgabe'!$A$16</f>
        <v>Verein TSG Seckenheim</v>
      </c>
      <c r="B6" s="24">
        <v>14</v>
      </c>
      <c r="C6" s="22" t="s">
        <v>15</v>
      </c>
      <c r="D6" s="25">
        <v>2</v>
      </c>
      <c r="E6" s="26">
        <v>4</v>
      </c>
      <c r="F6" s="22" t="s">
        <v>15</v>
      </c>
      <c r="G6" s="25">
        <v>0</v>
      </c>
      <c r="H6" s="26">
        <f>Berechnung!K3</f>
        <v>9</v>
      </c>
      <c r="I6" s="22" t="s">
        <v>15</v>
      </c>
      <c r="J6" s="25">
        <f>Berechnung!M3</f>
        <v>7</v>
      </c>
      <c r="K6" s="26">
        <f>Berechnung!G23</f>
        <v>4</v>
      </c>
      <c r="L6" s="22" t="s">
        <v>15</v>
      </c>
      <c r="M6" s="25">
        <f>Berechnung!I23</f>
        <v>0</v>
      </c>
      <c r="N6" s="26">
        <f aca="true" t="shared" si="0" ref="N6:N7">B6+H6</f>
        <v>23</v>
      </c>
      <c r="O6" s="22" t="s">
        <v>15</v>
      </c>
      <c r="P6" s="25">
        <f aca="true" t="shared" si="1" ref="P6:P7">D6+J6</f>
        <v>9</v>
      </c>
      <c r="Q6" s="26">
        <f aca="true" t="shared" si="2" ref="Q6:Q7">E6+K6</f>
        <v>8</v>
      </c>
      <c r="R6" s="22" t="s">
        <v>15</v>
      </c>
      <c r="S6" s="25">
        <f aca="true" t="shared" si="3" ref="S6:S7">G6+M6</f>
        <v>0</v>
      </c>
      <c r="T6" s="23">
        <f>RANK(Q6,$Q$5:$Q$7,0)</f>
        <v>1</v>
      </c>
    </row>
    <row r="7" spans="1:20" s="14" customFormat="1" ht="15">
      <c r="A7" s="6" t="str">
        <f>'Ergebnis Liste u. Ausgabe'!$A$28</f>
        <v>Verein TSG Weinheim</v>
      </c>
      <c r="B7" s="24">
        <v>0</v>
      </c>
      <c r="C7" s="22" t="s">
        <v>15</v>
      </c>
      <c r="D7" s="25">
        <v>16</v>
      </c>
      <c r="E7" s="26">
        <v>0</v>
      </c>
      <c r="F7" s="22" t="s">
        <v>15</v>
      </c>
      <c r="G7" s="25">
        <v>4</v>
      </c>
      <c r="H7" s="26">
        <f>Berechnung!K4</f>
        <v>8</v>
      </c>
      <c r="I7" s="22" t="s">
        <v>15</v>
      </c>
      <c r="J7" s="25">
        <f>Berechnung!M4</f>
        <v>8</v>
      </c>
      <c r="K7" s="26">
        <f>Berechnung!G24</f>
        <v>2</v>
      </c>
      <c r="L7" s="22" t="s">
        <v>15</v>
      </c>
      <c r="M7" s="25">
        <f>Berechnung!I24</f>
        <v>2</v>
      </c>
      <c r="N7" s="26">
        <f t="shared" si="0"/>
        <v>8</v>
      </c>
      <c r="O7" s="22" t="s">
        <v>15</v>
      </c>
      <c r="P7" s="25">
        <f t="shared" si="1"/>
        <v>24</v>
      </c>
      <c r="Q7" s="26">
        <f t="shared" si="2"/>
        <v>2</v>
      </c>
      <c r="R7" s="22" t="s">
        <v>15</v>
      </c>
      <c r="S7" s="25">
        <f t="shared" si="3"/>
        <v>6</v>
      </c>
      <c r="T7" s="23">
        <f>RANK(Q7,$Q$5:$Q$7,0)</f>
        <v>2</v>
      </c>
    </row>
  </sheetData>
  <printOptions/>
  <pageMargins left="0.787401575" right="0.787401575" top="0.29" bottom="0.25" header="0.22" footer="0.23"/>
  <pageSetup horizontalDpi="300" verticalDpi="300" orientation="landscape" paperSize="9" scale="105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"/>
  <sheetViews>
    <sheetView workbookViewId="0" topLeftCell="A1">
      <selection activeCell="A6" sqref="A6:XFD6"/>
    </sheetView>
  </sheetViews>
  <sheetFormatPr defaultColWidth="11.421875" defaultRowHeight="12.75"/>
  <cols>
    <col min="1" max="1" width="29.8515625" style="0" bestFit="1" customWidth="1"/>
    <col min="2" max="2" width="13.00390625" style="0" bestFit="1" customWidth="1"/>
  </cols>
  <sheetData>
    <row r="1" s="21" customFormat="1" ht="20.25"/>
    <row r="2" spans="1:3" s="21" customFormat="1" ht="20.25">
      <c r="A2" s="21" t="s">
        <v>8</v>
      </c>
      <c r="B2" s="21" t="s">
        <v>11</v>
      </c>
      <c r="C2" s="21" t="s">
        <v>7</v>
      </c>
    </row>
    <row r="3" spans="1:3" s="21" customFormat="1" ht="20.25">
      <c r="A3" s="46" t="str">
        <f>'Ergebnis Liste u. Ausgabe'!A4</f>
        <v>Verein DJK Hockenheim</v>
      </c>
      <c r="B3" s="47">
        <f>'Ergebnis Liste u. Ausgabe'!AA13</f>
        <v>145.6</v>
      </c>
      <c r="C3" s="48">
        <f>RANK(B3,$B$3:B:B,0)</f>
        <v>3</v>
      </c>
    </row>
    <row r="4" spans="1:3" s="21" customFormat="1" ht="20.25">
      <c r="A4" s="46" t="str">
        <f>'Ergebnis Liste u. Ausgabe'!A16</f>
        <v>Verein TSG Seckenheim</v>
      </c>
      <c r="B4" s="47">
        <f>'Ergebnis Liste u. Ausgabe'!AA25</f>
        <v>151.3</v>
      </c>
      <c r="C4" s="48">
        <f>RANK(B4,$B$3:B:B,0)</f>
        <v>1</v>
      </c>
    </row>
    <row r="5" spans="1:3" s="21" customFormat="1" ht="20.25">
      <c r="A5" s="46" t="str">
        <f>'Ergebnis Liste u. Ausgabe'!A28</f>
        <v>Verein TSG Weinheim</v>
      </c>
      <c r="B5" s="47">
        <f>'Ergebnis Liste u. Ausgabe'!AA37</f>
        <v>147.3</v>
      </c>
      <c r="C5" s="48">
        <f>RANK(B5,$B$3:B:B,0)</f>
        <v>2</v>
      </c>
    </row>
  </sheetData>
  <printOptions/>
  <pageMargins left="0.787401575" right="0.787401575" top="0.984251969" bottom="0.984251969" header="0.4921259845" footer="0.4921259845"/>
  <pageSetup horizontalDpi="300" verticalDpi="300" orientation="portrait" paperSize="9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 topLeftCell="A1">
      <selection activeCell="A27" sqref="A27"/>
    </sheetView>
  </sheetViews>
  <sheetFormatPr defaultColWidth="11.421875" defaultRowHeight="12.75"/>
  <cols>
    <col min="1" max="1" width="25.140625" style="0" customWidth="1"/>
    <col min="3" max="3" width="4.8515625" style="9" customWidth="1"/>
    <col min="4" max="5" width="2.00390625" style="0" bestFit="1" customWidth="1"/>
    <col min="6" max="6" width="6.421875" style="0" customWidth="1"/>
    <col min="7" max="7" width="2.8515625" style="0" customWidth="1"/>
    <col min="8" max="8" width="1.57421875" style="9" bestFit="1" customWidth="1"/>
    <col min="9" max="9" width="3.00390625" style="0" bestFit="1" customWidth="1"/>
    <col min="11" max="11" width="4.00390625" style="0" bestFit="1" customWidth="1"/>
    <col min="12" max="12" width="1.7109375" style="9" customWidth="1"/>
    <col min="13" max="13" width="4.00390625" style="0" bestFit="1" customWidth="1"/>
  </cols>
  <sheetData>
    <row r="1" spans="1:5" ht="12.75">
      <c r="A1" t="s">
        <v>8</v>
      </c>
      <c r="B1" t="s">
        <v>14</v>
      </c>
      <c r="D1" s="58">
        <v>2</v>
      </c>
      <c r="E1" s="58">
        <v>3</v>
      </c>
    </row>
    <row r="2" spans="1:13" ht="12.75">
      <c r="A2" t="str">
        <f>'Ergebnis Liste u. Ausgabe'!$A$4</f>
        <v>Verein DJK Hockenheim</v>
      </c>
      <c r="B2" s="5">
        <f>'Ergebnis Liste u. Ausgabe'!K13</f>
        <v>35</v>
      </c>
      <c r="C2" s="9">
        <v>2</v>
      </c>
      <c r="D2">
        <f>IF(B2&gt;$B$3,2,IF(B2=$B$3,1,0))</f>
        <v>2</v>
      </c>
      <c r="E2">
        <f>IF(B2&gt;$B$4,2,IF(B2=$B$4,1,0))</f>
        <v>0</v>
      </c>
      <c r="G2">
        <f>SUM(D2:E2)</f>
        <v>2</v>
      </c>
      <c r="H2" s="9" t="s">
        <v>15</v>
      </c>
      <c r="I2">
        <f>SUM($C$2:$C$4)-2-G2</f>
        <v>2</v>
      </c>
      <c r="K2">
        <f>G2+G7+G12+G17</f>
        <v>7</v>
      </c>
      <c r="L2" s="9" t="s">
        <v>15</v>
      </c>
      <c r="M2">
        <f>I2+I7+I12+I17</f>
        <v>9</v>
      </c>
    </row>
    <row r="3" spans="1:13" ht="12.75">
      <c r="A3" t="str">
        <f>'Ergebnis Liste u. Ausgabe'!$A$16</f>
        <v>Verein TSG Seckenheim</v>
      </c>
      <c r="B3" s="5">
        <f>'Ergebnis Liste u. Ausgabe'!K25</f>
        <v>34.45</v>
      </c>
      <c r="C3" s="9">
        <v>2</v>
      </c>
      <c r="D3">
        <f aca="true" t="shared" si="0" ref="D3:D4">IF(B3&gt;$B$2,2,IF(B3=$B$2,1,0))</f>
        <v>0</v>
      </c>
      <c r="E3">
        <f>IF(B3&gt;$B$4,2,IF(B3=$B$4,1,0))</f>
        <v>0</v>
      </c>
      <c r="G3">
        <f>SUM(D3:E3)</f>
        <v>0</v>
      </c>
      <c r="H3" s="9" t="s">
        <v>15</v>
      </c>
      <c r="I3">
        <f>SUM($C$2:$C$4)-2-G3</f>
        <v>4</v>
      </c>
      <c r="K3">
        <f>G3+G8+G13+G18</f>
        <v>9</v>
      </c>
      <c r="L3" s="9" t="s">
        <v>15</v>
      </c>
      <c r="M3">
        <f>I3+I8+I13+I18</f>
        <v>7</v>
      </c>
    </row>
    <row r="4" spans="1:13" ht="12.75">
      <c r="A4" t="str">
        <f>'Ergebnis Liste u. Ausgabe'!$A$28</f>
        <v>Verein TSG Weinheim</v>
      </c>
      <c r="B4" s="5">
        <f>'Ergebnis Liste u. Ausgabe'!K37</f>
        <v>35.6</v>
      </c>
      <c r="C4" s="9">
        <v>2</v>
      </c>
      <c r="D4">
        <f t="shared" si="0"/>
        <v>2</v>
      </c>
      <c r="E4">
        <f aca="true" t="shared" si="1" ref="E4">IF(B4&gt;$B$3,2,IF(B4=$B$3,1,0))</f>
        <v>2</v>
      </c>
      <c r="G4">
        <f>SUM(D4:E4)</f>
        <v>4</v>
      </c>
      <c r="H4" s="9" t="s">
        <v>15</v>
      </c>
      <c r="I4">
        <f>SUM($C$2:$C$4)-2-G4</f>
        <v>0</v>
      </c>
      <c r="K4">
        <f>G4+G9+G14+G19</f>
        <v>8</v>
      </c>
      <c r="L4" s="9" t="s">
        <v>15</v>
      </c>
      <c r="M4">
        <f>I4+I9+I14+I19</f>
        <v>8</v>
      </c>
    </row>
    <row r="6" spans="1:2" ht="12.75">
      <c r="A6" t="s">
        <v>8</v>
      </c>
      <c r="B6" t="s">
        <v>3</v>
      </c>
    </row>
    <row r="7" spans="1:9" ht="12.75">
      <c r="A7" t="str">
        <f>'Ergebnis Liste u. Ausgabe'!$A$4</f>
        <v>Verein DJK Hockenheim</v>
      </c>
      <c r="B7" s="5">
        <f>'Ergebnis Liste u. Ausgabe'!P13</f>
        <v>37.55</v>
      </c>
      <c r="C7" s="9">
        <v>2</v>
      </c>
      <c r="D7">
        <f>IF(B7&gt;$B$8,2,IF(B7=$B$8,1,0))</f>
        <v>1</v>
      </c>
      <c r="E7">
        <f>IF(B7&gt;$B$9,2,IF(B7=$B$9,1,0))</f>
        <v>2</v>
      </c>
      <c r="G7">
        <f>SUM(D7:E7)</f>
        <v>3</v>
      </c>
      <c r="H7" s="9" t="s">
        <v>15</v>
      </c>
      <c r="I7">
        <f>SUM($C$7:$C$9)-2-G7</f>
        <v>1</v>
      </c>
    </row>
    <row r="8" spans="1:9" ht="12.75">
      <c r="A8" t="str">
        <f>'Ergebnis Liste u. Ausgabe'!$A$16</f>
        <v>Verein TSG Seckenheim</v>
      </c>
      <c r="B8" s="5">
        <f>'Ergebnis Liste u. Ausgabe'!P25</f>
        <v>37.55</v>
      </c>
      <c r="C8" s="9">
        <v>2</v>
      </c>
      <c r="D8">
        <f>IF(B8&gt;$B$7,2,IF(B8=$B$7,1,0))</f>
        <v>1</v>
      </c>
      <c r="E8">
        <f>IF(B8&gt;$B$9,2,IF(B8=$B$9,1,0))</f>
        <v>2</v>
      </c>
      <c r="G8">
        <f>SUM(D8:E8)</f>
        <v>3</v>
      </c>
      <c r="H8" s="9" t="s">
        <v>15</v>
      </c>
      <c r="I8">
        <f>SUM($C$7:$C$9)-2-G8</f>
        <v>1</v>
      </c>
    </row>
    <row r="9" spans="1:9" ht="12.75">
      <c r="A9" t="str">
        <f>'Ergebnis Liste u. Ausgabe'!$A$28</f>
        <v>Verein TSG Weinheim</v>
      </c>
      <c r="B9" s="5">
        <f>'Ergebnis Liste u. Ausgabe'!P37</f>
        <v>34.25</v>
      </c>
      <c r="C9" s="9">
        <v>2</v>
      </c>
      <c r="D9">
        <f>IF(B9&gt;$B$7,2,IF(B9=$B$7,1,0))</f>
        <v>0</v>
      </c>
      <c r="E9">
        <f>IF(B9&gt;$B$8,2,IF(B9=$B$8,1,0))</f>
        <v>0</v>
      </c>
      <c r="G9">
        <f>SUM(D9:E9)</f>
        <v>0</v>
      </c>
      <c r="H9" s="9" t="s">
        <v>15</v>
      </c>
      <c r="I9">
        <f>SUM($C$7:$C$9)-2-G9</f>
        <v>4</v>
      </c>
    </row>
    <row r="10" ht="12.75">
      <c r="B10" s="5"/>
    </row>
    <row r="11" spans="1:2" ht="12.75">
      <c r="A11" t="s">
        <v>8</v>
      </c>
      <c r="B11" t="s">
        <v>16</v>
      </c>
    </row>
    <row r="12" spans="1:9" ht="12.75">
      <c r="A12" t="str">
        <f>'Ergebnis Liste u. Ausgabe'!$A$4</f>
        <v>Verein DJK Hockenheim</v>
      </c>
      <c r="B12" s="5">
        <f>'Ergebnis Liste u. Ausgabe'!U13</f>
        <v>31.9</v>
      </c>
      <c r="C12" s="9">
        <v>2</v>
      </c>
      <c r="D12">
        <f>IF(B12&gt;$B$13,2,IF(B12=$B$13,1,0))</f>
        <v>0</v>
      </c>
      <c r="E12">
        <f>IF(B12&gt;$B$14,2,IF(B12=$B$14,1,0))</f>
        <v>0</v>
      </c>
      <c r="G12">
        <f>SUM(D12:E12)</f>
        <v>0</v>
      </c>
      <c r="H12" s="9" t="s">
        <v>15</v>
      </c>
      <c r="I12">
        <f>SUM($C$12:$C$14)-2-G12</f>
        <v>4</v>
      </c>
    </row>
    <row r="13" spans="1:9" ht="12.75">
      <c r="A13" t="str">
        <f>'Ergebnis Liste u. Ausgabe'!$A$16</f>
        <v>Verein TSG Seckenheim</v>
      </c>
      <c r="B13" s="5">
        <f>'Ergebnis Liste u. Ausgabe'!U25</f>
        <v>37.55</v>
      </c>
      <c r="C13" s="9">
        <v>2</v>
      </c>
      <c r="D13">
        <f>IF(B13&gt;$B$12,2,IF(B13=$B$12,1,0))</f>
        <v>2</v>
      </c>
      <c r="E13">
        <f>IF(B13&gt;$B$14,2,IF(B13=$B$14,1,0))</f>
        <v>0</v>
      </c>
      <c r="G13">
        <f>SUM(D13:E13)</f>
        <v>2</v>
      </c>
      <c r="H13" s="9" t="s">
        <v>15</v>
      </c>
      <c r="I13">
        <f>SUM($C$12:$C$14)-2-G13</f>
        <v>2</v>
      </c>
    </row>
    <row r="14" spans="1:9" ht="12.75">
      <c r="A14" t="str">
        <f>'Ergebnis Liste u. Ausgabe'!$A$28</f>
        <v>Verein TSG Weinheim</v>
      </c>
      <c r="B14" s="5">
        <f>'Ergebnis Liste u. Ausgabe'!U37</f>
        <v>37.75</v>
      </c>
      <c r="C14" s="9">
        <v>2</v>
      </c>
      <c r="D14">
        <f>IF(B14&gt;$B$12,2,IF(B14=$B$12,1,0))</f>
        <v>2</v>
      </c>
      <c r="E14">
        <f>IF(B14&gt;$B$13,2,IF(B14=$B$13,1,0))</f>
        <v>2</v>
      </c>
      <c r="G14">
        <f>SUM(D14:E14)</f>
        <v>4</v>
      </c>
      <c r="H14" s="9" t="s">
        <v>15</v>
      </c>
      <c r="I14">
        <f>SUM($C$12:$C$14)-2-G14</f>
        <v>0</v>
      </c>
    </row>
    <row r="16" spans="1:2" ht="12.75">
      <c r="A16" t="s">
        <v>8</v>
      </c>
      <c r="B16" t="s">
        <v>5</v>
      </c>
    </row>
    <row r="17" spans="1:9" ht="12.75">
      <c r="A17" t="str">
        <f>'Ergebnis Liste u. Ausgabe'!$A$4</f>
        <v>Verein DJK Hockenheim</v>
      </c>
      <c r="B17" s="5">
        <f>'Ergebnis Liste u. Ausgabe'!Z13</f>
        <v>41.15</v>
      </c>
      <c r="C17" s="9">
        <v>2</v>
      </c>
      <c r="D17">
        <f>IF(B17&gt;$B$18,2,IF(B17=$B$18,1,0))</f>
        <v>0</v>
      </c>
      <c r="E17">
        <f>IF(B17&gt;$B$19,2,IF(B17=$B$19,1,0))</f>
        <v>2</v>
      </c>
      <c r="G17">
        <f>SUM(D17:E17)</f>
        <v>2</v>
      </c>
      <c r="H17" s="9" t="s">
        <v>15</v>
      </c>
      <c r="I17">
        <f>SUM($C$17:$C$19)-2-G17</f>
        <v>2</v>
      </c>
    </row>
    <row r="18" spans="1:9" ht="12.75">
      <c r="A18" t="str">
        <f>'Ergebnis Liste u. Ausgabe'!$A$16</f>
        <v>Verein TSG Seckenheim</v>
      </c>
      <c r="B18" s="5">
        <f>'Ergebnis Liste u. Ausgabe'!Z25</f>
        <v>41.75</v>
      </c>
      <c r="C18" s="9">
        <v>2</v>
      </c>
      <c r="D18">
        <f>IF(B18&gt;$B$17,2,IF(B18=$B$17,1,0))</f>
        <v>2</v>
      </c>
      <c r="E18">
        <f>IF(B18&gt;$B$19,2,IF(B18=$B$19,1,0))</f>
        <v>2</v>
      </c>
      <c r="G18">
        <f>SUM(D18:E18)</f>
        <v>4</v>
      </c>
      <c r="H18" s="9" t="s">
        <v>15</v>
      </c>
      <c r="I18">
        <f>SUM($C$17:$C$19)-2-G18</f>
        <v>0</v>
      </c>
    </row>
    <row r="19" spans="1:9" ht="12.75">
      <c r="A19" t="str">
        <f>'Ergebnis Liste u. Ausgabe'!$A$28</f>
        <v>Verein TSG Weinheim</v>
      </c>
      <c r="B19" s="5">
        <f>'Ergebnis Liste u. Ausgabe'!Z37</f>
        <v>39.7</v>
      </c>
      <c r="C19" s="9">
        <v>2</v>
      </c>
      <c r="D19">
        <f>IF(B19&gt;$B$17,2,IF(B19=$B$17,1,0))</f>
        <v>0</v>
      </c>
      <c r="E19">
        <f>IF(B19&gt;$B$18,2,IF(B19=$B$18,1,0))</f>
        <v>0</v>
      </c>
      <c r="G19">
        <f>SUM(D19:E19)</f>
        <v>0</v>
      </c>
      <c r="H19" s="9" t="s">
        <v>15</v>
      </c>
      <c r="I19">
        <f>SUM($C$17:$C$19)-2-G19</f>
        <v>4</v>
      </c>
    </row>
    <row r="21" spans="1:2" ht="12.75">
      <c r="A21" t="s">
        <v>8</v>
      </c>
      <c r="B21" t="s">
        <v>6</v>
      </c>
    </row>
    <row r="22" spans="1:9" ht="12.75">
      <c r="A22" t="str">
        <f>'Ergebnis Liste u. Ausgabe'!$A$4</f>
        <v>Verein DJK Hockenheim</v>
      </c>
      <c r="B22" s="5">
        <f>'Ergebnis Liste u. Ausgabe'!AA13</f>
        <v>145.6</v>
      </c>
      <c r="C22" s="9">
        <v>2</v>
      </c>
      <c r="D22">
        <f>IF(B22&gt;$B$23,2,IF(B22=$B$23,1,0))</f>
        <v>0</v>
      </c>
      <c r="E22">
        <f>IF(B22&gt;$B$24,2,IF(B22=$B$24,1,0))</f>
        <v>0</v>
      </c>
      <c r="G22">
        <f>SUM(D22:E22)</f>
        <v>0</v>
      </c>
      <c r="H22" s="9" t="s">
        <v>15</v>
      </c>
      <c r="I22">
        <f>SUM($C$22:$C$24)-2-G22</f>
        <v>4</v>
      </c>
    </row>
    <row r="23" spans="1:9" ht="12.75">
      <c r="A23" t="str">
        <f>'Ergebnis Liste u. Ausgabe'!$A$16</f>
        <v>Verein TSG Seckenheim</v>
      </c>
      <c r="B23" s="5">
        <f>'Ergebnis Liste u. Ausgabe'!AA25</f>
        <v>151.3</v>
      </c>
      <c r="C23" s="9">
        <v>2</v>
      </c>
      <c r="D23">
        <f>IF(B23&gt;$B$22,2,IF(B23=$B$22,1,0))</f>
        <v>2</v>
      </c>
      <c r="E23">
        <f>IF(B23&gt;$B$24,2,IF(B23=$B$24,1,0))</f>
        <v>2</v>
      </c>
      <c r="G23">
        <f>SUM(D23:E23)</f>
        <v>4</v>
      </c>
      <c r="H23" s="9" t="s">
        <v>15</v>
      </c>
      <c r="I23">
        <f>SUM($C$22:$C$24)-2-G23</f>
        <v>0</v>
      </c>
    </row>
    <row r="24" spans="1:9" ht="12.75">
      <c r="A24" t="str">
        <f>'Ergebnis Liste u. Ausgabe'!$A$28</f>
        <v>Verein TSG Weinheim</v>
      </c>
      <c r="B24" s="5">
        <f>'Ergebnis Liste u. Ausgabe'!AA37</f>
        <v>147.3</v>
      </c>
      <c r="C24" s="9">
        <v>2</v>
      </c>
      <c r="D24">
        <f>IF(B24&gt;$B$22,2,IF(B24=$B$22,1,0))</f>
        <v>2</v>
      </c>
      <c r="E24">
        <f>IF(B24&gt;$B$23,2,IF(B24=$B$23,1,0))</f>
        <v>0</v>
      </c>
      <c r="G24">
        <f>SUM(D24:E24)</f>
        <v>2</v>
      </c>
      <c r="H24" s="9" t="s">
        <v>15</v>
      </c>
      <c r="I24">
        <f>SUM($C$22:$C$24)-2-G24</f>
        <v>2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Gwiazdowski</dc:creator>
  <cp:keywords/>
  <dc:description/>
  <cp:lastModifiedBy>Wettkampfturnen</cp:lastModifiedBy>
  <cp:lastPrinted>2014-11-16T03:13:59Z</cp:lastPrinted>
  <dcterms:created xsi:type="dcterms:W3CDTF">2002-06-09T20:51:03Z</dcterms:created>
  <dcterms:modified xsi:type="dcterms:W3CDTF">2018-11-18T12:39:00Z</dcterms:modified>
  <cp:category/>
  <cp:version/>
  <cp:contentType/>
  <cp:contentStatus/>
</cp:coreProperties>
</file>