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X:\Turngau Mannheim\Abrechnungsformular\"/>
    </mc:Choice>
  </mc:AlternateContent>
  <xr:revisionPtr revIDLastSave="0" documentId="8_{347F1051-A940-4C32-BE10-760E9FC8898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nleitung zum Ausfüllen" sheetId="2" r:id="rId1"/>
    <sheet name="Abrechnung" sheetId="1" r:id="rId2"/>
  </sheets>
  <definedNames>
    <definedName name="_xlnm.Print_Area" localSheetId="1">Abrechnung!$A$1:$O$49</definedName>
    <definedName name="_xlnm.Print_Area" localSheetId="0">'Anleitung zum Ausfüllen'!$A$1:$C$49,'Anleitung zum Ausfüllen'!$E$1:$G$12</definedName>
    <definedName name="_xlnm.Print_Titles" localSheetId="1">Abrechnung!$27:$27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" l="1"/>
  <c r="F30" i="1"/>
  <c r="F31" i="1"/>
  <c r="F32" i="1"/>
  <c r="F33" i="1"/>
  <c r="F34" i="1"/>
  <c r="F35" i="1"/>
  <c r="F36" i="1"/>
  <c r="F37" i="1"/>
  <c r="F38" i="1"/>
  <c r="F39" i="1"/>
  <c r="K39" i="1" s="1"/>
  <c r="G39" i="1" s="1"/>
  <c r="O39" i="1" s="1"/>
  <c r="F40" i="1"/>
  <c r="K40" i="1" s="1"/>
  <c r="G40" i="1" s="1"/>
  <c r="O40" i="1" s="1"/>
  <c r="F29" i="1"/>
  <c r="C7" i="1"/>
  <c r="N40" i="1"/>
  <c r="N39" i="1"/>
  <c r="K29" i="1" l="1"/>
  <c r="K30" i="1"/>
  <c r="K31" i="1"/>
  <c r="K32" i="1"/>
  <c r="K34" i="1"/>
  <c r="K36" i="1"/>
  <c r="G36" i="1" s="1"/>
  <c r="K38" i="1"/>
  <c r="N29" i="1"/>
  <c r="N30" i="1"/>
  <c r="N31" i="1"/>
  <c r="N32" i="1"/>
  <c r="N33" i="1"/>
  <c r="N34" i="1"/>
  <c r="N35" i="1"/>
  <c r="N36" i="1"/>
  <c r="N37" i="1"/>
  <c r="N38" i="1"/>
  <c r="K35" i="1" l="1"/>
  <c r="G35" i="1" s="1"/>
  <c r="O35" i="1" s="1"/>
  <c r="K33" i="1"/>
  <c r="G33" i="1" s="1"/>
  <c r="O33" i="1" s="1"/>
  <c r="K37" i="1"/>
  <c r="G37" i="1" s="1"/>
  <c r="O37" i="1" s="1"/>
  <c r="O36" i="1"/>
  <c r="G38" i="1"/>
  <c r="O38" i="1" s="1"/>
  <c r="G34" i="1"/>
  <c r="O34" i="1" s="1"/>
  <c r="G32" i="1"/>
  <c r="O32" i="1" s="1"/>
  <c r="G30" i="1"/>
  <c r="O30" i="1" s="1"/>
  <c r="G31" i="1"/>
  <c r="O31" i="1" s="1"/>
  <c r="G29" i="1"/>
  <c r="O29" i="1" s="1"/>
  <c r="A6" i="2" l="1"/>
  <c r="A8" i="2" l="1"/>
  <c r="A12" i="2" s="1"/>
  <c r="A14" i="2" s="1"/>
  <c r="C17" i="1"/>
  <c r="C15" i="1"/>
  <c r="B27" i="1" s="1"/>
  <c r="C16" i="1"/>
  <c r="D5" i="1"/>
  <c r="A17" i="2" l="1"/>
  <c r="A19" i="2" s="1"/>
  <c r="A23" i="2" s="1"/>
  <c r="A26" i="2" s="1"/>
  <c r="A28" i="2" s="1"/>
  <c r="A30" i="2" s="1"/>
  <c r="A32" i="2" s="1"/>
  <c r="A36" i="2" s="1"/>
  <c r="A38" i="2" s="1"/>
  <c r="O41" i="1"/>
  <c r="O44" i="1" s="1"/>
  <c r="C18" i="1"/>
  <c r="A40" i="2" l="1"/>
  <c r="A43" i="2" s="1"/>
  <c r="A46" i="2" s="1"/>
  <c r="A48" i="2" s="1"/>
</calcChain>
</file>

<file path=xl/sharedStrings.xml><?xml version="1.0" encoding="utf-8"?>
<sst xmlns="http://schemas.openxmlformats.org/spreadsheetml/2006/main" count="112" uniqueCount="101">
  <si>
    <t>Telefon:</t>
  </si>
  <si>
    <t>E-Mail:</t>
  </si>
  <si>
    <t>Name</t>
  </si>
  <si>
    <t>Datum:</t>
  </si>
  <si>
    <t>Datum</t>
  </si>
  <si>
    <t>Turngau Mannheim</t>
  </si>
  <si>
    <t>info@turngau-mannheim.de</t>
  </si>
  <si>
    <t>Amt:</t>
  </si>
  <si>
    <t>Zeitraum</t>
  </si>
  <si>
    <t>Abrechnung</t>
  </si>
  <si>
    <t>0621 - 4842404</t>
  </si>
  <si>
    <t>Veranstaltung</t>
  </si>
  <si>
    <t>Ort</t>
  </si>
  <si>
    <t>Tagegeld</t>
  </si>
  <si>
    <t>Gesamt</t>
  </si>
  <si>
    <t>Fahrt-strecke</t>
  </si>
  <si>
    <t>Fahrt-kosten</t>
  </si>
  <si>
    <t>Amt</t>
  </si>
  <si>
    <t>Zahlungsempfänger:</t>
  </si>
  <si>
    <t>ZUSAMMENFASSUNG</t>
  </si>
  <si>
    <t>Geprüft durch</t>
  </si>
  <si>
    <t>Überweisungsdatum</t>
  </si>
  <si>
    <t>Mannheimer Straße 105a</t>
  </si>
  <si>
    <t>68535 Edingen-Neckarhausen</t>
  </si>
  <si>
    <t>IBAN</t>
  </si>
  <si>
    <t xml:space="preserve"> Zwischensumme </t>
  </si>
  <si>
    <t>Gesamtsumme</t>
  </si>
  <si>
    <t>Betrag:</t>
  </si>
  <si>
    <t>Porto*</t>
  </si>
  <si>
    <t>Sonstige Kosten**</t>
  </si>
  <si>
    <t>Für die Richtigkeit</t>
  </si>
  <si>
    <t>Abrechnungsinhaber</t>
  </si>
  <si>
    <t>Anleitung zum Ausfüllen</t>
  </si>
  <si>
    <t>Im rechten oberen Bereich werden die persönlichen Daten des Zahlungsempfängers angegeben.</t>
  </si>
  <si>
    <t xml:space="preserve">Die Tabelle wird mit Datum, Art der Veranstaltung und Ort frei befüllt. </t>
  </si>
  <si>
    <t>Die Spalte "Fahrtkosten" wird automatisch berechnet und muss nicht berechnet werden.</t>
  </si>
  <si>
    <t>Die Spalte "Gesamt" wird ebenfalls automatisch berechnet.</t>
  </si>
  <si>
    <t>Wenn "sonstige Kosten" angegeben werden, sind bitte Belege beizufügen.</t>
  </si>
  <si>
    <t>*</t>
  </si>
  <si>
    <t>**</t>
  </si>
  <si>
    <t>Bank</t>
  </si>
  <si>
    <t>kein Tagegeld</t>
  </si>
  <si>
    <t>Die Fahrtstrecke wird mit der Anzahl der Kilometer zur Veranstaltungsstätte hin und zurück gefüllt.</t>
  </si>
  <si>
    <t xml:space="preserve">Im linken oberen Bereich des Formulars muss das Amt und das aktuelle Datum ausgefüllt werden. </t>
  </si>
  <si>
    <t>Das Feld Zeitraum wird automatisch gefüllt.</t>
  </si>
  <si>
    <t>Straße</t>
  </si>
  <si>
    <t>Überwiesen:</t>
  </si>
  <si>
    <t>Fahr-gemeinschaft</t>
  </si>
  <si>
    <t>Frühstück</t>
  </si>
  <si>
    <t>Mittagessen</t>
  </si>
  <si>
    <t>Abendessen</t>
  </si>
  <si>
    <t>Abzüge</t>
  </si>
  <si>
    <t>X00</t>
  </si>
  <si>
    <t>0X0</t>
  </si>
  <si>
    <t>00X</t>
  </si>
  <si>
    <t>XX0</t>
  </si>
  <si>
    <t>X0X</t>
  </si>
  <si>
    <t>0XX</t>
  </si>
  <si>
    <t>XXX</t>
  </si>
  <si>
    <t>000</t>
  </si>
  <si>
    <t>Hilfsspalte2</t>
  </si>
  <si>
    <t>Bereichsvorstand / Jugendleitung</t>
  </si>
  <si>
    <t>Dauer der
Veranstaltung</t>
  </si>
  <si>
    <t>&lt; 8 Stunden</t>
  </si>
  <si>
    <t>8-24 Stunden</t>
  </si>
  <si>
    <t>&gt; 24 Stunden</t>
  </si>
  <si>
    <r>
      <t xml:space="preserve">Erinnerung: </t>
    </r>
    <r>
      <rPr>
        <sz val="10"/>
        <color indexed="55"/>
        <rFont val="Gill Sans MT"/>
        <family val="2"/>
      </rPr>
      <t>Dieses Formular bitte unterschrieben</t>
    </r>
  </si>
  <si>
    <t>an den zuständigen Bereichsvorstand bzw. Jugendleitung</t>
  </si>
  <si>
    <t>Die Spalte "Tagegeld" wird automatisch befüllt und muss nicht angepasst werden.</t>
  </si>
  <si>
    <t>Der Kasten "Zusammenfassung" zeigt eine Übersicht der eingetragenenen Daten. Um das recht komplexe Formular übersichtlich zu halten,</t>
  </si>
  <si>
    <t xml:space="preserve">kommt diese Zusammenfassung bereits auf der ersten Seite, sodass alle Infos beisammen sind. Die eigentlichen Daten werden erst in der </t>
  </si>
  <si>
    <t>nachstehenden Tabelle bzw. auf Seite 2 ff eingetragen.</t>
  </si>
  <si>
    <t xml:space="preserve">In der Spalte "Dauer der Veranstaltung" wird aus einer Liste ausgewählt welcher Art von Veranstaltung abgerechnet werden sollen. Je nach </t>
  </si>
  <si>
    <t>Auswahl der Dauer wird die nachstehende Spalte "Tagegeld" befüllt.</t>
  </si>
  <si>
    <t xml:space="preserve">Wenn während einer Veranstaltung Frühstück, Mittag- oder Abendessen angeboten wurde, so wird das Tagegeld angepasst. Je nachdem </t>
  </si>
  <si>
    <t xml:space="preserve">welche Mahlzeit eingenommen wurde, wird die Zelle mit einem "X" versehen. Soll die Eingabe korrigiert werden, so tragen sie bitte eine "0" ein, </t>
  </si>
  <si>
    <t>diese wird dann autmatisch wieder zu einem "-".</t>
  </si>
  <si>
    <t>Sollten Sie im Rahmen einer Fahrgemeinschaft eine oder mehrere Personen mitgenommen haben, so kann die Spalte "Fahrgemeinschaft" mit</t>
  </si>
  <si>
    <t>einem "X" versehen werden. Mit dieser Angabe verändern sich die zu erstattenden Fahrtkosten.</t>
  </si>
  <si>
    <t xml:space="preserve">Ist man am Ende der Tabelle angekommen und hat noch weitere Veranstaltungen die abzurechnen sind, dann stellt man den Cursor in die </t>
  </si>
  <si>
    <t>rechte untere Zelle der Tabelle und drückt die TAB-Taste. Somit wird eine Zeile der Tabelle hinzugefügt und die Summenzeile und alle</t>
  </si>
  <si>
    <t>nachstehenden Formularbestandteile rutschen weiter nach unten.</t>
  </si>
  <si>
    <t>Der Antrag wird ausgedruckt und ist handschriftlich vom Antragsstelle für die Richtigkeit zu unterschreiben. Bitte bedenken dass die</t>
  </si>
  <si>
    <t>Unterschrift auf der ersten Seite geleistet wird.</t>
  </si>
  <si>
    <t>Den Antrag bitte per Mail oder per Post an den für Sie zuständigen Bereichsvorstand senden. Die Mitglieder der Jugend senden den Antrag bitte</t>
  </si>
  <si>
    <t>an die Jugendleitung. Der Bereichsvorstand / Jugendleitung leiten das Abrechnungformular nach fachlicher Prüfung an den BV Finanzen weiter.</t>
  </si>
  <si>
    <r>
      <t>Außer den Bereichen die zum Ausfüllen vorgesehen sind (</t>
    </r>
    <r>
      <rPr>
        <b/>
        <sz val="11"/>
        <color rgb="FFEF9999"/>
        <rFont val="Gill Sans MT"/>
        <family val="2"/>
        <scheme val="minor"/>
      </rPr>
      <t>hellrote</t>
    </r>
    <r>
      <rPr>
        <sz val="11"/>
        <color theme="1"/>
        <rFont val="Gill Sans MT"/>
        <family val="2"/>
        <scheme val="minor"/>
      </rPr>
      <t xml:space="preserve"> Markierung der Zelle) ist keine weitere Veränderung am Abrechnungs-</t>
    </r>
  </si>
  <si>
    <r>
      <t xml:space="preserve">formular vorgesehen. Die </t>
    </r>
    <r>
      <rPr>
        <b/>
        <sz val="11"/>
        <color theme="0" tint="-0.499984740745262"/>
        <rFont val="Gill Sans MT"/>
        <family val="2"/>
        <scheme val="minor"/>
      </rPr>
      <t>grau</t>
    </r>
    <r>
      <rPr>
        <sz val="11"/>
        <color theme="1"/>
        <rFont val="Gill Sans MT"/>
        <family val="2"/>
        <scheme val="minor"/>
      </rPr>
      <t xml:space="preserve"> hinterlegten Zellen werden automatisch berechnet und dürfen nicht überschrieben werden.</t>
    </r>
  </si>
  <si>
    <r>
      <t xml:space="preserve">Fälligkeit: </t>
    </r>
    <r>
      <rPr>
        <sz val="10"/>
        <color indexed="55"/>
        <rFont val="Gill Sans MT"/>
        <family val="2"/>
      </rPr>
      <t>Jeweils zum 15.7 und 15.12</t>
    </r>
  </si>
  <si>
    <t>Wenn Portokosten angegeben werden, dann ist bitte ein Verwendungszweck anzugeben sowie Belegnachweis zu erbringen.</t>
  </si>
  <si>
    <t>Die Abrechnung ist fällig jeweils zum 15.7. und 15.12. eines Jahres</t>
  </si>
  <si>
    <t>Richtlinien zur Reisekostenabrechnung</t>
  </si>
  <si>
    <t>Wann kann Tagegeld abgerechnet werden?</t>
  </si>
  <si>
    <t>Wann kann keinTagegeld abgerechnet werden?</t>
  </si>
  <si>
    <t>bei Veranstaltungen als Vertreter des Turngaus: bei Eigenverpflegung</t>
  </si>
  <si>
    <t>bei Veranstaltungen als Vertreter des Turngaus: bei freier Verpflegung</t>
  </si>
  <si>
    <t>-</t>
  </si>
  <si>
    <t>bei Sitzungen außerhalb der Geschaftsstelle: der Turngau bezahlt Getränke aber kein Essen</t>
  </si>
  <si>
    <t xml:space="preserve">Mitglieder des Vorstandes und vom Vorstand entsandte Personen </t>
  </si>
  <si>
    <t>bei Sitzungen in der Geschäftsstelle</t>
  </si>
  <si>
    <t>bei weiteren Sitzungen: der Turngau bezahlt Getränke und Essen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</si>
</sst>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.00_ &quot;€&quot;;\(#,##0.00\ &quot;€&quot;\)"/>
    <numFmt numFmtId="165" formatCode="_(* #,##0.00\ &quot;€&quot;_);_(* \(#,##0.00\ &quot;€&quot;\);_(* &quot;-&quot;??\ &quot;€&quot;_);_(@_)"/>
    <numFmt numFmtId="166" formatCode="[$-407]d\.\ mmmm\ yyyy;@"/>
    <numFmt numFmtId="167" formatCode="0\)"/>
    <numFmt numFmtId="168" formatCode="0;\-0;\-"/>
    <numFmt numFmtId="169" formatCode="#,##0.00\ &quot;€&quot;"/>
  </numFmts>
  <fonts count="27" x14ac:knownFonts="1">
    <font>
      <sz val="11"/>
      <color theme="1"/>
      <name val="Gill Sans MT"/>
      <family val="2"/>
      <scheme val="minor"/>
    </font>
    <font>
      <sz val="10"/>
      <color indexed="55"/>
      <name val="Gill Sans MT"/>
      <family val="2"/>
    </font>
    <font>
      <sz val="11"/>
      <color theme="1"/>
      <name val="Gill Sans MT"/>
      <family val="2"/>
      <scheme val="minor"/>
    </font>
    <font>
      <sz val="11"/>
      <color theme="0"/>
      <name val="Gill Sans MT"/>
      <family val="2"/>
      <scheme val="minor"/>
    </font>
    <font>
      <b/>
      <sz val="11"/>
      <color theme="0"/>
      <name val="Gill Sans MT"/>
      <family val="2"/>
      <scheme val="minor"/>
    </font>
    <font>
      <sz val="10"/>
      <color theme="1"/>
      <name val="Gill Sans MT"/>
      <family val="2"/>
      <scheme val="minor"/>
    </font>
    <font>
      <b/>
      <sz val="16"/>
      <color theme="1"/>
      <name val="Gill Sans MT"/>
      <family val="2"/>
      <scheme val="minor"/>
    </font>
    <font>
      <b/>
      <sz val="10"/>
      <color indexed="55"/>
      <name val="Gill Sans MT"/>
      <family val="2"/>
      <scheme val="minor"/>
    </font>
    <font>
      <sz val="10"/>
      <color indexed="55"/>
      <name val="Gill Sans MT"/>
      <family val="2"/>
      <scheme val="minor"/>
    </font>
    <font>
      <b/>
      <sz val="16"/>
      <color theme="1"/>
      <name val="Bookman Old Style"/>
      <family val="1"/>
      <scheme val="major"/>
    </font>
    <font>
      <b/>
      <i/>
      <sz val="11"/>
      <color indexed="55"/>
      <name val="Gill Sans MT"/>
      <family val="2"/>
      <scheme val="minor"/>
    </font>
    <font>
      <sz val="10"/>
      <color theme="1"/>
      <name val="Gill Sans MT"/>
      <family val="2"/>
      <scheme val="minor"/>
    </font>
    <font>
      <b/>
      <i/>
      <sz val="14"/>
      <color indexed="55"/>
      <name val="Gill Sans MT"/>
      <family val="2"/>
      <scheme val="minor"/>
    </font>
    <font>
      <sz val="10"/>
      <color theme="0"/>
      <name val="Gill Sans MT"/>
      <family val="2"/>
      <scheme val="minor"/>
    </font>
    <font>
      <sz val="11"/>
      <color theme="1"/>
      <name val="Gill Sans MT"/>
      <family val="2"/>
      <scheme val="minor"/>
    </font>
    <font>
      <b/>
      <sz val="10"/>
      <color theme="1"/>
      <name val="Gill Sans MT"/>
      <family val="2"/>
      <scheme val="minor"/>
    </font>
    <font>
      <sz val="11"/>
      <color rgb="FF3F3F76"/>
      <name val="Gill Sans MT"/>
      <family val="2"/>
      <scheme val="minor"/>
    </font>
    <font>
      <b/>
      <sz val="11"/>
      <color rgb="FF3F3F3F"/>
      <name val="Gill Sans MT"/>
      <family val="2"/>
      <scheme val="minor"/>
    </font>
    <font>
      <b/>
      <sz val="11"/>
      <color rgb="FFFA7D00"/>
      <name val="Gill Sans MT"/>
      <family val="2"/>
      <scheme val="minor"/>
    </font>
    <font>
      <sz val="10"/>
      <color theme="1" tint="0.14999847407452621"/>
      <name val="Gill Sans MT"/>
      <family val="2"/>
      <scheme val="minor"/>
    </font>
    <font>
      <sz val="11"/>
      <color theme="1" tint="0.14999847407452621"/>
      <name val="Gill Sans MT"/>
      <family val="2"/>
      <scheme val="minor"/>
    </font>
    <font>
      <sz val="8"/>
      <color theme="1"/>
      <name val="Gill Sans MT"/>
      <family val="2"/>
      <scheme val="minor"/>
    </font>
    <font>
      <b/>
      <sz val="11"/>
      <color rgb="FFEF9999"/>
      <name val="Gill Sans MT"/>
      <family val="2"/>
      <scheme val="minor"/>
    </font>
    <font>
      <b/>
      <sz val="11"/>
      <color theme="0" tint="-0.499984740745262"/>
      <name val="Gill Sans MT"/>
      <family val="2"/>
      <scheme val="minor"/>
    </font>
    <font>
      <sz val="10"/>
      <color theme="1"/>
      <name val="Gill Sans MT"/>
      <scheme val="minor"/>
    </font>
    <font>
      <b/>
      <i/>
      <sz val="11"/>
      <name val="Gill Sans MT"/>
      <family val="2"/>
      <scheme val="minor"/>
    </font>
    <font>
      <sz val="11"/>
      <name val="Gill Sans MT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EF9999"/>
        <bgColor indexed="64"/>
      </patternFill>
    </fill>
    <fill>
      <patternFill patternType="solid">
        <fgColor rgb="FFEF9999"/>
        <bgColor theme="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theme="2"/>
      </left>
      <right/>
      <top/>
      <bottom style="thin">
        <color indexed="22"/>
      </bottom>
      <diagonal/>
    </border>
    <border>
      <left style="thin">
        <color theme="2"/>
      </left>
      <right/>
      <top style="thin">
        <color indexed="22"/>
      </top>
      <bottom style="thin">
        <color indexed="22"/>
      </bottom>
      <diagonal/>
    </border>
    <border>
      <left/>
      <right style="thin">
        <color theme="2"/>
      </right>
      <top/>
      <bottom style="thin">
        <color indexed="22"/>
      </bottom>
      <diagonal/>
    </border>
    <border>
      <left/>
      <right style="thin">
        <color theme="2"/>
      </right>
      <top style="thin">
        <color indexed="22"/>
      </top>
      <bottom style="thin">
        <color indexed="2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rgb="FFC00000"/>
      </top>
      <bottom style="thin">
        <color theme="0" tint="-0.499984740745262"/>
      </bottom>
      <diagonal/>
    </border>
  </borders>
  <cellStyleXfs count="6">
    <xf numFmtId="166" fontId="0" fillId="0" borderId="0"/>
    <xf numFmtId="0" fontId="2" fillId="2" borderId="0" applyNumberFormat="0" applyBorder="0" applyAlignment="0" applyProtection="0"/>
    <xf numFmtId="0" fontId="16" fillId="4" borderId="10" applyNumberFormat="0" applyAlignment="0" applyProtection="0"/>
    <xf numFmtId="0" fontId="17" fillId="5" borderId="11" applyNumberFormat="0" applyAlignment="0" applyProtection="0"/>
    <xf numFmtId="0" fontId="18" fillId="5" borderId="10" applyNumberFormat="0" applyAlignment="0" applyProtection="0"/>
    <xf numFmtId="44" fontId="2" fillId="0" borderId="0" applyFont="0" applyFill="0" applyBorder="0" applyAlignment="0" applyProtection="0"/>
  </cellStyleXfs>
  <cellXfs count="81">
    <xf numFmtId="166" fontId="0" fillId="0" borderId="0" xfId="0"/>
    <xf numFmtId="166" fontId="5" fillId="0" borderId="0" xfId="0" applyFont="1"/>
    <xf numFmtId="166" fontId="6" fillId="0" borderId="0" xfId="0" applyFont="1" applyAlignment="1">
      <alignment vertical="center"/>
    </xf>
    <xf numFmtId="166" fontId="7" fillId="0" borderId="0" xfId="0" applyFont="1" applyAlignment="1">
      <alignment horizontal="left"/>
    </xf>
    <xf numFmtId="166" fontId="9" fillId="0" borderId="0" xfId="0" applyFont="1" applyAlignment="1">
      <alignment vertical="center"/>
    </xf>
    <xf numFmtId="49" fontId="5" fillId="0" borderId="0" xfId="0" applyNumberFormat="1" applyFont="1"/>
    <xf numFmtId="166" fontId="5" fillId="0" borderId="0" xfId="0" applyFont="1" applyAlignment="1">
      <alignment horizontal="left"/>
    </xf>
    <xf numFmtId="166" fontId="10" fillId="0" borderId="4" xfId="0" applyFont="1" applyBorder="1" applyAlignment="1">
      <alignment horizontal="left"/>
    </xf>
    <xf numFmtId="166" fontId="10" fillId="0" borderId="5" xfId="0" applyFont="1" applyBorder="1" applyAlignment="1">
      <alignment horizontal="left"/>
    </xf>
    <xf numFmtId="166" fontId="5" fillId="0" borderId="1" xfId="0" applyFont="1" applyBorder="1" applyAlignment="1">
      <alignment horizontal="left"/>
    </xf>
    <xf numFmtId="166" fontId="5" fillId="0" borderId="6" xfId="0" applyFont="1" applyBorder="1"/>
    <xf numFmtId="166" fontId="5" fillId="0" borderId="2" xfId="0" applyFont="1" applyBorder="1" applyAlignment="1">
      <alignment horizontal="left"/>
    </xf>
    <xf numFmtId="166" fontId="5" fillId="0" borderId="7" xfId="0" applyFont="1" applyBorder="1"/>
    <xf numFmtId="164" fontId="5" fillId="0" borderId="2" xfId="0" applyNumberFormat="1" applyFont="1" applyBorder="1" applyAlignment="1">
      <alignment horizontal="left"/>
    </xf>
    <xf numFmtId="166" fontId="7" fillId="0" borderId="0" xfId="0" applyFont="1" applyAlignment="1">
      <alignment horizontal="right"/>
    </xf>
    <xf numFmtId="166" fontId="5" fillId="0" borderId="0" xfId="0" applyFont="1" applyAlignment="1">
      <alignment horizontal="left" indent="1"/>
    </xf>
    <xf numFmtId="166" fontId="11" fillId="0" borderId="0" xfId="0" applyFont="1"/>
    <xf numFmtId="166" fontId="12" fillId="0" borderId="0" xfId="0" applyFont="1" applyAlignment="1">
      <alignment horizontal="right"/>
    </xf>
    <xf numFmtId="166" fontId="10" fillId="0" borderId="0" xfId="0" applyFont="1" applyAlignment="1">
      <alignment horizontal="left"/>
    </xf>
    <xf numFmtId="166" fontId="3" fillId="0" borderId="0" xfId="0" applyFont="1" applyAlignment="1">
      <alignment horizontal="center"/>
    </xf>
    <xf numFmtId="166" fontId="3" fillId="0" borderId="0" xfId="0" applyFont="1"/>
    <xf numFmtId="166" fontId="13" fillId="0" borderId="0" xfId="0" applyFont="1"/>
    <xf numFmtId="14" fontId="14" fillId="0" borderId="0" xfId="0" applyNumberFormat="1" applyFont="1"/>
    <xf numFmtId="166" fontId="14" fillId="0" borderId="0" xfId="0" applyFont="1"/>
    <xf numFmtId="165" fontId="14" fillId="0" borderId="0" xfId="0" applyNumberFormat="1" applyFont="1"/>
    <xf numFmtId="165" fontId="11" fillId="0" borderId="0" xfId="0" applyNumberFormat="1" applyFont="1"/>
    <xf numFmtId="0" fontId="12" fillId="0" borderId="0" xfId="0" applyNumberFormat="1" applyFont="1" applyAlignment="1">
      <alignment horizontal="left"/>
    </xf>
    <xf numFmtId="166" fontId="13" fillId="3" borderId="0" xfId="0" applyFont="1" applyFill="1"/>
    <xf numFmtId="165" fontId="5" fillId="0" borderId="0" xfId="0" applyNumberFormat="1" applyFont="1" applyAlignment="1">
      <alignment horizontal="right"/>
    </xf>
    <xf numFmtId="166" fontId="8" fillId="0" borderId="3" xfId="0" applyFont="1" applyBorder="1" applyAlignment="1">
      <alignment horizontal="left"/>
    </xf>
    <xf numFmtId="166" fontId="0" fillId="0" borderId="0" xfId="0" applyAlignment="1">
      <alignment horizontal="center"/>
    </xf>
    <xf numFmtId="166" fontId="4" fillId="7" borderId="8" xfId="0" applyFont="1" applyFill="1" applyBorder="1"/>
    <xf numFmtId="166" fontId="4" fillId="7" borderId="0" xfId="0" applyFont="1" applyFill="1"/>
    <xf numFmtId="166" fontId="4" fillId="7" borderId="9" xfId="0" applyFont="1" applyFill="1" applyBorder="1"/>
    <xf numFmtId="167" fontId="0" fillId="0" borderId="0" xfId="0" applyNumberFormat="1"/>
    <xf numFmtId="166" fontId="8" fillId="0" borderId="0" xfId="0" applyFont="1" applyAlignment="1">
      <alignment horizontal="left"/>
    </xf>
    <xf numFmtId="166" fontId="0" fillId="0" borderId="12" xfId="0" applyBorder="1" applyAlignment="1">
      <alignment horizontal="center"/>
    </xf>
    <xf numFmtId="166" fontId="5" fillId="9" borderId="0" xfId="0" applyFont="1" applyFill="1" applyAlignment="1">
      <alignment vertical="center" wrapText="1"/>
    </xf>
    <xf numFmtId="166" fontId="5" fillId="9" borderId="0" xfId="0" applyFont="1" applyFill="1" applyAlignment="1">
      <alignment horizontal="center" vertical="center" wrapText="1"/>
    </xf>
    <xf numFmtId="165" fontId="2" fillId="8" borderId="0" xfId="1" applyNumberFormat="1" applyFill="1" applyAlignment="1">
      <alignment horizontal="right"/>
    </xf>
    <xf numFmtId="165" fontId="5" fillId="8" borderId="0" xfId="1" applyNumberFormat="1" applyFont="1" applyFill="1" applyAlignment="1">
      <alignment horizontal="right"/>
    </xf>
    <xf numFmtId="165" fontId="2" fillId="8" borderId="0" xfId="1" applyNumberFormat="1" applyFill="1" applyBorder="1" applyProtection="1">
      <protection locked="0"/>
    </xf>
    <xf numFmtId="165" fontId="15" fillId="8" borderId="14" xfId="1" applyNumberFormat="1" applyFont="1" applyFill="1" applyBorder="1" applyAlignment="1">
      <alignment horizontal="right"/>
    </xf>
    <xf numFmtId="166" fontId="21" fillId="0" borderId="0" xfId="0" applyFont="1" applyAlignment="1">
      <alignment horizontal="center" vertical="center"/>
    </xf>
    <xf numFmtId="0" fontId="0" fillId="0" borderId="0" xfId="0" applyNumberFormat="1" applyAlignment="1" applyProtection="1">
      <alignment vertical="top" wrapText="1"/>
      <protection locked="0"/>
    </xf>
    <xf numFmtId="14" fontId="5" fillId="0" borderId="0" xfId="0" applyNumberFormat="1" applyFont="1" applyAlignment="1" applyProtection="1">
      <alignment vertical="center" wrapText="1"/>
      <protection locked="0"/>
    </xf>
    <xf numFmtId="166" fontId="5" fillId="0" borderId="0" xfId="0" applyFont="1" applyAlignment="1" applyProtection="1">
      <alignment vertical="center" wrapText="1"/>
      <protection locked="0"/>
    </xf>
    <xf numFmtId="3" fontId="5" fillId="0" borderId="0" xfId="0" applyNumberFormat="1" applyFont="1" applyAlignment="1" applyProtection="1">
      <alignment vertical="center" wrapText="1"/>
      <protection locked="0"/>
    </xf>
    <xf numFmtId="166" fontId="5" fillId="9" borderId="0" xfId="0" applyFont="1" applyFill="1" applyAlignment="1">
      <alignment vertical="center" textRotation="90" wrapText="1"/>
    </xf>
    <xf numFmtId="44" fontId="5" fillId="0" borderId="0" xfId="5" applyFont="1" applyAlignment="1" applyProtection="1">
      <alignment vertical="center" wrapText="1"/>
      <protection locked="0"/>
    </xf>
    <xf numFmtId="166" fontId="5" fillId="9" borderId="0" xfId="0" applyFont="1" applyFill="1" applyAlignment="1">
      <alignment horizontal="center" vertical="center" textRotation="90" wrapText="1"/>
    </xf>
    <xf numFmtId="169" fontId="3" fillId="0" borderId="0" xfId="0" applyNumberFormat="1" applyFont="1"/>
    <xf numFmtId="49" fontId="3" fillId="0" borderId="0" xfId="0" quotePrefix="1" applyNumberFormat="1" applyFont="1"/>
    <xf numFmtId="168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NumberFormat="1" applyFont="1" applyAlignment="1" applyProtection="1">
      <alignment horizontal="center" vertical="center" wrapText="1"/>
      <protection locked="0"/>
    </xf>
    <xf numFmtId="166" fontId="0" fillId="0" borderId="12" xfId="0" applyBorder="1"/>
    <xf numFmtId="44" fontId="5" fillId="10" borderId="0" xfId="5" applyFont="1" applyFill="1" applyAlignment="1" applyProtection="1">
      <alignment vertical="center" wrapText="1"/>
      <protection locked="0"/>
    </xf>
    <xf numFmtId="165" fontId="5" fillId="10" borderId="0" xfId="0" applyNumberFormat="1" applyFont="1" applyFill="1" applyAlignment="1">
      <alignment vertical="center" wrapText="1"/>
    </xf>
    <xf numFmtId="166" fontId="8" fillId="0" borderId="0" xfId="0" applyFont="1" applyAlignment="1">
      <alignment horizontal="left" vertical="top"/>
    </xf>
    <xf numFmtId="167" fontId="0" fillId="0" borderId="0" xfId="0" applyNumberFormat="1" applyAlignment="1">
      <alignment horizontal="right"/>
    </xf>
    <xf numFmtId="14" fontId="24" fillId="0" borderId="0" xfId="0" applyNumberFormat="1" applyFont="1" applyAlignment="1" applyProtection="1">
      <alignment vertical="center" wrapText="1"/>
      <protection locked="0"/>
    </xf>
    <xf numFmtId="166" fontId="24" fillId="0" borderId="0" xfId="0" applyFont="1" applyAlignment="1" applyProtection="1">
      <alignment vertical="center" wrapText="1"/>
      <protection locked="0"/>
    </xf>
    <xf numFmtId="44" fontId="24" fillId="10" borderId="0" xfId="5" applyFont="1" applyFill="1" applyAlignment="1" applyProtection="1">
      <alignment vertical="center" wrapText="1"/>
      <protection locked="0"/>
    </xf>
    <xf numFmtId="44" fontId="24" fillId="0" borderId="0" xfId="5" applyFont="1" applyAlignment="1" applyProtection="1">
      <alignment vertical="center" wrapText="1"/>
      <protection locked="0"/>
    </xf>
    <xf numFmtId="0" fontId="24" fillId="0" borderId="0" xfId="0" applyNumberFormat="1" applyFont="1" applyAlignment="1" applyProtection="1">
      <alignment horizontal="center" vertical="center" wrapText="1"/>
      <protection locked="0"/>
    </xf>
    <xf numFmtId="3" fontId="24" fillId="0" borderId="0" xfId="0" applyNumberFormat="1" applyFont="1" applyAlignment="1" applyProtection="1">
      <alignment vertical="center" wrapText="1"/>
      <protection locked="0"/>
    </xf>
    <xf numFmtId="165" fontId="24" fillId="10" borderId="0" xfId="0" applyNumberFormat="1" applyFont="1" applyFill="1" applyAlignment="1">
      <alignment vertical="center" wrapText="1"/>
    </xf>
    <xf numFmtId="14" fontId="24" fillId="0" borderId="0" xfId="0" applyNumberFormat="1" applyFont="1" applyAlignment="1">
      <alignment vertical="center"/>
    </xf>
    <xf numFmtId="166" fontId="24" fillId="0" borderId="0" xfId="0" applyFont="1" applyAlignment="1">
      <alignment vertical="center"/>
    </xf>
    <xf numFmtId="0" fontId="24" fillId="0" borderId="0" xfId="0" applyNumberFormat="1" applyFont="1" applyAlignment="1" applyProtection="1">
      <alignment vertical="center" wrapText="1"/>
      <protection locked="0"/>
    </xf>
    <xf numFmtId="165" fontId="24" fillId="0" borderId="0" xfId="0" applyNumberFormat="1" applyFont="1" applyAlignment="1">
      <alignment vertical="center"/>
    </xf>
    <xf numFmtId="165" fontId="24" fillId="0" borderId="0" xfId="0" applyNumberFormat="1" applyFont="1" applyAlignment="1">
      <alignment horizontal="right" vertical="center"/>
    </xf>
    <xf numFmtId="166" fontId="17" fillId="5" borderId="11" xfId="3" applyNumberFormat="1" applyAlignment="1">
      <alignment horizontal="center"/>
    </xf>
    <xf numFmtId="166" fontId="19" fillId="6" borderId="0" xfId="0" applyFont="1" applyFill="1" applyAlignment="1" applyProtection="1">
      <alignment horizontal="left"/>
      <protection locked="0"/>
    </xf>
    <xf numFmtId="166" fontId="0" fillId="10" borderId="13" xfId="4" applyNumberFormat="1" applyFont="1" applyFill="1" applyBorder="1" applyAlignment="1">
      <alignment horizontal="left"/>
    </xf>
    <xf numFmtId="166" fontId="0" fillId="10" borderId="0" xfId="4" applyNumberFormat="1" applyFont="1" applyFill="1" applyBorder="1" applyAlignment="1">
      <alignment horizontal="left"/>
    </xf>
    <xf numFmtId="166" fontId="20" fillId="6" borderId="13" xfId="2" applyNumberFormat="1" applyFont="1" applyFill="1" applyBorder="1" applyAlignment="1">
      <alignment horizontal="left"/>
    </xf>
    <xf numFmtId="166" fontId="20" fillId="6" borderId="0" xfId="2" applyNumberFormat="1" applyFont="1" applyFill="1" applyBorder="1" applyAlignment="1">
      <alignment horizontal="left"/>
    </xf>
    <xf numFmtId="166" fontId="25" fillId="0" borderId="0" xfId="0" applyFont="1"/>
    <xf numFmtId="166" fontId="26" fillId="0" borderId="0" xfId="0" applyFont="1"/>
    <xf numFmtId="166" fontId="0" fillId="0" borderId="0" xfId="0" applyAlignment="1">
      <alignment horizontal="right" vertical="center"/>
    </xf>
  </cellXfs>
  <cellStyles count="6">
    <cellStyle name="20 % - Akzent4" xfId="1" builtinId="42"/>
    <cellStyle name="Ausgabe" xfId="3" builtinId="21"/>
    <cellStyle name="Berechnung" xfId="4" builtinId="22"/>
    <cellStyle name="Eingabe" xfId="2" builtinId="20"/>
    <cellStyle name="Standard" xfId="0" builtinId="0" customBuiltin="1"/>
    <cellStyle name="Währung" xfId="5" builtinId="4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ill Sans MT"/>
        <scheme val="minor"/>
      </font>
      <numFmt numFmtId="165" formatCode="_(* #,##0.00\ &quot;€&quot;_);_(* \(#,##0.00\ &quot;€&quot;\);_(* &quot;-&quot;??\ &quot;€&quot;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Gill Sans MT"/>
        <scheme val="minor"/>
      </font>
      <numFmt numFmtId="165" formatCode="_(* #,##0.00\ &quot;€&quot;_);_(* \(#,##0.00\ &quot;€&quot;\);_(* &quot;-&quot;??\ &quot;€&quot;_);_(@_)"/>
      <fill>
        <patternFill patternType="solid">
          <fgColor indexed="64"/>
          <bgColor theme="0" tint="-0.34998626667073579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ill Sans MT"/>
        <scheme val="minor"/>
      </font>
      <numFmt numFmtId="165" formatCode="_(* #,##0.00\ &quot;€&quot;_);_(* \(#,##0.00\ &quot;€&quot;\);_(* &quot;-&quot;??\ &quot;€&quot;_);_(@_)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Gill Sans MT"/>
        <scheme val="minor"/>
      </font>
      <numFmt numFmtId="165" formatCode="_(* #,##0.00\ &quot;€&quot;_);_(* \(#,##0.00\ &quot;€&quot;\);_(* &quot;-&quot;??\ &quot;€&quot;_);_(@_)"/>
      <fill>
        <patternFill patternType="solid">
          <fgColor indexed="64"/>
          <bgColor theme="0" tint="-0.34998626667073579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ill Sans MT"/>
        <scheme val="minor"/>
      </font>
      <numFmt numFmtId="165" formatCode="_(* #,##0.00\ &quot;€&quot;_);_(* \(#,##0.00\ &quot;€&quot;\);_(* &quot;-&quot;??\ &quot;€&quot;_);_(@_)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Gill Sans MT"/>
        <scheme val="minor"/>
      </font>
      <numFmt numFmtId="3" formatCode="#,##0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ill Sans MT"/>
        <scheme val="minor"/>
      </font>
      <numFmt numFmtId="0" formatCode="General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ill Sans MT"/>
        <scheme val="minor"/>
      </font>
      <numFmt numFmtId="0" formatCode="General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ill Sans MT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ill Sans MT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 tint="-0.34998626667073579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ill Sans MT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ill Sans MT"/>
        <scheme val="minor"/>
      </font>
      <numFmt numFmtId="168" formatCode="0;\-0;\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ill Sans MT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ill Sans MT"/>
        <scheme val="minor"/>
      </font>
      <numFmt numFmtId="168" formatCode="0;\-0;\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ill Sans MT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ill Sans MT"/>
        <scheme val="minor"/>
      </font>
      <numFmt numFmtId="168" formatCode="0;\-0;\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ill Sans MT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ill Sans MT"/>
        <scheme val="minor"/>
      </font>
      <numFmt numFmtId="34" formatCode="_-* #,##0.00\ &quot;€&quot;_-;\-* #,##0.00\ &quot;€&quot;_-;_-* &quot;-&quot;??\ &quot;€&quot;_-;_-@_-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ill Sans MT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ill Sans MT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 tint="-0.34998626667073579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ill Sans MT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Gill Sans MT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ill Sans MT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Gill Sans MT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ill Sans MT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Gill Sans MT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ill Sans MT"/>
        <scheme val="minor"/>
      </font>
      <numFmt numFmtId="19" formatCode="dd/mm/yyyy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Gill Sans MT"/>
        <scheme val="minor"/>
      </font>
      <numFmt numFmtId="19" formatCode="dd/mm/yyyy"/>
      <alignment horizontal="general" vertical="center" textRotation="0" wrapText="1" indent="0" justifyLastLine="0" shrinkToFit="0" readingOrder="0"/>
      <protection locked="0" hidden="0"/>
    </dxf>
    <dxf>
      <font>
        <u val="none"/>
        <vertAlign val="baseline"/>
        <name val="Gill Sans MT"/>
        <scheme val="minor"/>
      </font>
    </dxf>
    <dxf>
      <font>
        <u val="none"/>
        <vertAlign val="baseline"/>
        <name val="Gill Sans MT"/>
        <scheme val="minor"/>
      </font>
      <alignment horizontal="general" vertical="bottom" textRotation="0" wrapText="1" indent="0" justifyLastLine="0" shrinkToFit="0" readingOrder="0"/>
    </dxf>
    <dxf>
      <font>
        <u val="none"/>
        <vertAlign val="baseline"/>
        <sz val="10"/>
        <color theme="1"/>
        <name val="Gill Sans MT"/>
        <scheme val="minor"/>
      </font>
      <fill>
        <patternFill patternType="solid">
          <fgColor indexed="64"/>
          <bgColor rgb="FFC00000"/>
        </patternFill>
      </fill>
      <alignment horizontal="general" vertical="center" textRotation="0" wrapText="1" indent="0" justifyLastLine="0" shrinkToFit="0" readingOrder="0"/>
    </dxf>
  </dxfs>
  <tableStyles count="0" defaultTableStyle="TableStyleMedium9"/>
  <colors>
    <mruColors>
      <color rgb="FFE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66676</xdr:rowOff>
    </xdr:from>
    <xdr:to>
      <xdr:col>3</xdr:col>
      <xdr:colOff>933450</xdr:colOff>
      <xdr:row>4</xdr:row>
      <xdr:rowOff>174309</xdr:rowOff>
    </xdr:to>
    <xdr:pic>
      <xdr:nvPicPr>
        <xdr:cNvPr id="1030" name="Grafik 1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66676"/>
          <a:ext cx="933450" cy="112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elle1" ref="B28:O41" totalsRowCount="1" headerRowDxfId="30" dataDxfId="29" totalsRowDxfId="28">
  <tableColumns count="14">
    <tableColumn id="1" xr3:uid="{00000000-0010-0000-0000-000001000000}" name="Datum" dataDxfId="27" totalsRowDxfId="26"/>
    <tableColumn id="2" xr3:uid="{00000000-0010-0000-0000-000002000000}" name="Veranstaltung" dataDxfId="25" totalsRowDxfId="24"/>
    <tableColumn id="3" xr3:uid="{00000000-0010-0000-0000-000003000000}" name="Ort" dataDxfId="23" totalsRowDxfId="22"/>
    <tableColumn id="4" xr3:uid="{00000000-0010-0000-0000-000004000000}" name="Dauer der_x000a_Veranstaltung" dataDxfId="21" totalsRowDxfId="20"/>
    <tableColumn id="12" xr3:uid="{00000000-0010-0000-0000-00000C000000}" name="Tagegeld" dataDxfId="19" totalsRowDxfId="18" dataCellStyle="Währung">
      <calculatedColumnFormula>IF(E29="&lt; 8 Stunden",8,IF(E29="8-24 Stunden",12,IF(E29="&gt; 24 Stunden",24,0)))</calculatedColumnFormula>
    </tableColumn>
    <tableColumn id="13" xr3:uid="{00000000-0010-0000-0000-00000D000000}" name="Hilfsspalte2" dataDxfId="17" totalsRowDxfId="16" dataCellStyle="Währung">
      <calculatedColumnFormula>Tabelle1[[#This Row],[Tagegeld]]-Tabelle1[[#This Row],[Abzüge]]</calculatedColumnFormula>
    </tableColumn>
    <tableColumn id="11" xr3:uid="{00000000-0010-0000-0000-00000B000000}" name="Frühstück" dataDxfId="15" totalsRowDxfId="14"/>
    <tableColumn id="10" xr3:uid="{00000000-0010-0000-0000-00000A000000}" name="Mittagessen" dataDxfId="13" totalsRowDxfId="12"/>
    <tableColumn id="9" xr3:uid="{00000000-0010-0000-0000-000009000000}" name="Abendessen" dataDxfId="11" totalsRowDxfId="10"/>
    <tableColumn id="14" xr3:uid="{00000000-0010-0000-0000-00000E000000}" name="Abzüge" dataDxfId="9" totalsRowDxfId="8" dataCellStyle="Währung">
      <calculatedColumnFormula>IF(Tabelle1[[#This Row],[Tagegeld]]&lt;VLOOKUP(CONCATENATE(Tabelle1[[#This Row],[Frühstück]],Tabelle1[[#This Row],[Mittagessen]],Tabelle1[[#This Row],[Abendessen]]),$Q$29:$R$36,2,FALSE),0,VLOOKUP(CONCATENATE(Tabelle1[[#This Row],[Frühstück]],Tabelle1[[#This Row],[Mittagessen]],Tabelle1[[#This Row],[Abendessen]]),$Q$29:$R$36,2,FALSE))</calculatedColumnFormula>
    </tableColumn>
    <tableColumn id="8" xr3:uid="{00000000-0010-0000-0000-000008000000}" name="Fahr-gemeinschaft" dataDxfId="7" totalsRowDxfId="6"/>
    <tableColumn id="5" xr3:uid="{00000000-0010-0000-0000-000005000000}" name="Fahrt-strecke" dataDxfId="5" totalsRowDxfId="4"/>
    <tableColumn id="6" xr3:uid="{00000000-0010-0000-0000-000006000000}" name="Fahrt-kosten" totalsRowLabel=" Zwischensumme " dataDxfId="3" totalsRowDxfId="2">
      <calculatedColumnFormula>IF(Tabelle1[[#This Row],[Fahr-gemeinschaft]]="X",M29*0.35,M29*0.3)</calculatedColumnFormula>
    </tableColumn>
    <tableColumn id="7" xr3:uid="{00000000-0010-0000-0000-000007000000}" name="Gesamt" totalsRowFunction="sum" dataDxfId="1" totalsRowDxfId="0">
      <calculatedColumnFormula>Tabelle1[[#This Row],[Hilfsspalte2]]+N29</calculatedColumnFormula>
    </tableColumn>
  </tableColumns>
  <tableStyleInfo name="TableStyleMedium15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keanos">
  <a:themeElements>
    <a:clrScheme name="Okeanos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A599AE"/>
      </a:hlink>
      <a:folHlink>
        <a:srgbClr val="80758A"/>
      </a:folHlink>
    </a:clrScheme>
    <a:fontScheme name="Okeanos">
      <a:majorFont>
        <a:latin typeface="Bookman Old Style"/>
        <a:ea typeface=""/>
        <a:cs typeface=""/>
        <a:font script="Jpan" typeface="HG明朝E"/>
        <a:font script="Hang" typeface="돋움"/>
        <a:font script="Hans" typeface="宋体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Gill Sans MT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keanos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</a:schemeClr>
            </a:gs>
            <a:gs pos="30000">
              <a:schemeClr val="phClr">
                <a:shade val="90000"/>
                <a:satMod val="110000"/>
              </a:schemeClr>
            </a:gs>
            <a:gs pos="45000">
              <a:schemeClr val="phClr">
                <a:shade val="100000"/>
                <a:satMod val="118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0000"/>
                <a:satMod val="110000"/>
              </a:schemeClr>
            </a:gs>
            <a:gs pos="100000">
              <a:schemeClr val="phClr">
                <a:shade val="63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30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balanced" dir="t">
              <a:rot lat="0" lon="0" rev="0"/>
            </a:lightRig>
          </a:scene3d>
          <a:sp3d contourW="27500" prstMaterial="matte">
            <a:bevelT w="0" h="0"/>
            <a:contourClr>
              <a:schemeClr val="phClr">
                <a:tint val="0"/>
                <a:shade val="100000"/>
                <a:hueMod val="100000"/>
                <a:satMod val="100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50000"/>
              </a:srgbClr>
            </a:outerShdw>
          </a:effectLst>
          <a:scene3d>
            <a:camera prst="orthographicFront" fov="0">
              <a:rot lat="0" lon="0" rev="0"/>
            </a:camera>
            <a:lightRig rig="soft" dir="t">
              <a:rot lat="0" lon="0" rev="2700000"/>
            </a:lightRig>
          </a:scene3d>
          <a:sp3d prstMaterial="matte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60000"/>
                <a:satMod val="300000"/>
              </a:schemeClr>
            </a:gs>
            <a:gs pos="30000">
              <a:schemeClr val="phClr">
                <a:shade val="80000"/>
                <a:satMod val="230000"/>
              </a:schemeClr>
            </a:gs>
            <a:gs pos="100000">
              <a:schemeClr val="phClr">
                <a:tint val="97000"/>
                <a:satMod val="22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atMod val="350000"/>
              </a:schemeClr>
              <a:schemeClr val="phClr">
                <a:tint val="83000"/>
              </a:schemeClr>
            </a:duotone>
          </a:blip>
          <a:tile tx="0" ty="0" sx="100000" sy="100000" flip="x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G59"/>
  <sheetViews>
    <sheetView zoomScaleNormal="100" zoomScaleSheetLayoutView="100" workbookViewId="0">
      <selection activeCell="F16" sqref="F16"/>
    </sheetView>
  </sheetViews>
  <sheetFormatPr baseColWidth="10" defaultRowHeight="17.25" x14ac:dyDescent="0.35"/>
  <cols>
    <col min="1" max="1" width="3.5" bestFit="1" customWidth="1"/>
    <col min="2" max="2" width="2.375" bestFit="1" customWidth="1"/>
    <col min="3" max="3" width="110.875" bestFit="1" customWidth="1"/>
    <col min="5" max="5" width="3.25" customWidth="1"/>
    <col min="6" max="6" width="74.75" customWidth="1"/>
  </cols>
  <sheetData>
    <row r="1" spans="1:7" x14ac:dyDescent="0.35">
      <c r="A1" s="72" t="s">
        <v>32</v>
      </c>
      <c r="B1" s="72"/>
      <c r="C1" s="72"/>
      <c r="E1" s="72" t="s">
        <v>91</v>
      </c>
      <c r="F1" s="72"/>
      <c r="G1" s="72"/>
    </row>
    <row r="2" spans="1:7" x14ac:dyDescent="0.35">
      <c r="A2" s="30"/>
      <c r="B2" s="30"/>
      <c r="C2" s="30"/>
    </row>
    <row r="3" spans="1:7" x14ac:dyDescent="0.35">
      <c r="A3" s="34">
        <v>1</v>
      </c>
      <c r="B3" s="34"/>
      <c r="C3" t="s">
        <v>43</v>
      </c>
      <c r="E3" s="78" t="s">
        <v>92</v>
      </c>
    </row>
    <row r="4" spans="1:7" x14ac:dyDescent="0.35">
      <c r="C4" t="s">
        <v>44</v>
      </c>
      <c r="E4" s="80" t="s">
        <v>96</v>
      </c>
      <c r="F4" s="79" t="s">
        <v>97</v>
      </c>
    </row>
    <row r="5" spans="1:7" x14ac:dyDescent="0.35">
      <c r="E5" s="80" t="s">
        <v>96</v>
      </c>
      <c r="F5" s="79" t="s">
        <v>98</v>
      </c>
    </row>
    <row r="6" spans="1:7" x14ac:dyDescent="0.35">
      <c r="A6" s="34">
        <f>A3+1</f>
        <v>2</v>
      </c>
      <c r="B6" s="34"/>
      <c r="C6" t="s">
        <v>33</v>
      </c>
      <c r="E6" s="80"/>
      <c r="F6" s="79" t="s">
        <v>94</v>
      </c>
    </row>
    <row r="7" spans="1:7" x14ac:dyDescent="0.35">
      <c r="A7" s="34"/>
      <c r="B7" s="34"/>
    </row>
    <row r="8" spans="1:7" x14ac:dyDescent="0.35">
      <c r="A8" s="59">
        <f>A6+1</f>
        <v>3</v>
      </c>
      <c r="B8" s="34"/>
      <c r="C8" t="s">
        <v>69</v>
      </c>
      <c r="E8" s="78" t="s">
        <v>93</v>
      </c>
    </row>
    <row r="9" spans="1:7" x14ac:dyDescent="0.35">
      <c r="A9" s="34"/>
      <c r="B9" s="34"/>
      <c r="C9" t="s">
        <v>70</v>
      </c>
      <c r="E9" s="80" t="s">
        <v>96</v>
      </c>
      <c r="F9" s="79" t="s">
        <v>99</v>
      </c>
    </row>
    <row r="10" spans="1:7" x14ac:dyDescent="0.35">
      <c r="A10" s="34"/>
      <c r="B10" s="34"/>
      <c r="C10" t="s">
        <v>71</v>
      </c>
      <c r="E10" s="80" t="s">
        <v>96</v>
      </c>
      <c r="F10" s="79" t="s">
        <v>100</v>
      </c>
    </row>
    <row r="11" spans="1:7" x14ac:dyDescent="0.35">
      <c r="A11" s="34"/>
      <c r="B11" s="34"/>
      <c r="E11" s="80" t="s">
        <v>96</v>
      </c>
      <c r="F11" s="79" t="s">
        <v>98</v>
      </c>
    </row>
    <row r="12" spans="1:7" x14ac:dyDescent="0.35">
      <c r="A12" s="34">
        <f>A8+1</f>
        <v>4</v>
      </c>
      <c r="B12" s="34"/>
      <c r="C12" t="s">
        <v>34</v>
      </c>
      <c r="F12" t="s">
        <v>95</v>
      </c>
    </row>
    <row r="13" spans="1:7" x14ac:dyDescent="0.35">
      <c r="A13" s="34"/>
      <c r="B13" s="34"/>
    </row>
    <row r="14" spans="1:7" x14ac:dyDescent="0.35">
      <c r="A14" s="34">
        <f>A12+1</f>
        <v>5</v>
      </c>
      <c r="B14" s="34"/>
      <c r="C14" t="s">
        <v>72</v>
      </c>
    </row>
    <row r="15" spans="1:7" x14ac:dyDescent="0.35">
      <c r="A15" s="34"/>
      <c r="B15" s="34"/>
      <c r="C15" t="s">
        <v>73</v>
      </c>
    </row>
    <row r="16" spans="1:7" x14ac:dyDescent="0.35">
      <c r="A16" s="34"/>
      <c r="B16" s="34"/>
    </row>
    <row r="17" spans="1:3" x14ac:dyDescent="0.35">
      <c r="A17" s="34">
        <f>A14+1</f>
        <v>6</v>
      </c>
      <c r="B17" s="34"/>
      <c r="C17" t="s">
        <v>68</v>
      </c>
    </row>
    <row r="18" spans="1:3" x14ac:dyDescent="0.35">
      <c r="A18" s="34"/>
      <c r="B18" s="34"/>
    </row>
    <row r="19" spans="1:3" x14ac:dyDescent="0.35">
      <c r="A19" s="34">
        <f>A17+1</f>
        <v>7</v>
      </c>
      <c r="C19" t="s">
        <v>74</v>
      </c>
    </row>
    <row r="20" spans="1:3" x14ac:dyDescent="0.35">
      <c r="C20" t="s">
        <v>75</v>
      </c>
    </row>
    <row r="21" spans="1:3" x14ac:dyDescent="0.35">
      <c r="C21" t="s">
        <v>76</v>
      </c>
    </row>
    <row r="22" spans="1:3" x14ac:dyDescent="0.35">
      <c r="A22" s="34"/>
      <c r="B22" s="34"/>
    </row>
    <row r="23" spans="1:3" x14ac:dyDescent="0.35">
      <c r="A23" s="34">
        <f>A19+1</f>
        <v>8</v>
      </c>
      <c r="B23" s="34"/>
      <c r="C23" t="s">
        <v>77</v>
      </c>
    </row>
    <row r="24" spans="1:3" x14ac:dyDescent="0.35">
      <c r="A24" s="34"/>
      <c r="B24" s="34"/>
      <c r="C24" t="s">
        <v>78</v>
      </c>
    </row>
    <row r="25" spans="1:3" x14ac:dyDescent="0.35">
      <c r="A25" s="34"/>
      <c r="B25" s="34"/>
    </row>
    <row r="26" spans="1:3" x14ac:dyDescent="0.35">
      <c r="A26" s="34">
        <f>A23+1</f>
        <v>9</v>
      </c>
      <c r="B26" s="34"/>
      <c r="C26" t="s">
        <v>42</v>
      </c>
    </row>
    <row r="27" spans="1:3" x14ac:dyDescent="0.35">
      <c r="A27" s="34"/>
      <c r="B27" s="34"/>
    </row>
    <row r="28" spans="1:3" x14ac:dyDescent="0.35">
      <c r="A28" s="34">
        <f>A26+1</f>
        <v>10</v>
      </c>
      <c r="B28" s="34"/>
      <c r="C28" t="s">
        <v>35</v>
      </c>
    </row>
    <row r="29" spans="1:3" x14ac:dyDescent="0.35">
      <c r="A29" s="34"/>
      <c r="B29" s="34"/>
    </row>
    <row r="30" spans="1:3" x14ac:dyDescent="0.35">
      <c r="A30" s="34">
        <f>A28+1</f>
        <v>11</v>
      </c>
      <c r="B30" s="34"/>
      <c r="C30" t="s">
        <v>36</v>
      </c>
    </row>
    <row r="31" spans="1:3" x14ac:dyDescent="0.35">
      <c r="A31" s="34"/>
      <c r="B31" s="34"/>
    </row>
    <row r="32" spans="1:3" x14ac:dyDescent="0.35">
      <c r="A32" s="34">
        <f>A30+1</f>
        <v>12</v>
      </c>
      <c r="B32" s="34"/>
      <c r="C32" t="s">
        <v>79</v>
      </c>
    </row>
    <row r="33" spans="1:3" x14ac:dyDescent="0.35">
      <c r="A33" s="34"/>
      <c r="B33" s="34"/>
      <c r="C33" t="s">
        <v>80</v>
      </c>
    </row>
    <row r="34" spans="1:3" x14ac:dyDescent="0.35">
      <c r="A34" s="34"/>
      <c r="B34" s="34"/>
      <c r="C34" t="s">
        <v>81</v>
      </c>
    </row>
    <row r="35" spans="1:3" x14ac:dyDescent="0.35">
      <c r="A35" s="34"/>
      <c r="B35" s="34"/>
    </row>
    <row r="36" spans="1:3" x14ac:dyDescent="0.35">
      <c r="A36" s="34">
        <f>A32+1</f>
        <v>13</v>
      </c>
      <c r="B36" s="34" t="s">
        <v>38</v>
      </c>
      <c r="C36" t="s">
        <v>89</v>
      </c>
    </row>
    <row r="37" spans="1:3" x14ac:dyDescent="0.35">
      <c r="A37" s="34"/>
      <c r="B37" s="34"/>
    </row>
    <row r="38" spans="1:3" x14ac:dyDescent="0.35">
      <c r="A38" s="34">
        <f>A36+1</f>
        <v>14</v>
      </c>
      <c r="B38" s="34" t="s">
        <v>39</v>
      </c>
      <c r="C38" t="s">
        <v>37</v>
      </c>
    </row>
    <row r="39" spans="1:3" x14ac:dyDescent="0.35">
      <c r="A39" s="34"/>
      <c r="B39" s="34"/>
    </row>
    <row r="40" spans="1:3" x14ac:dyDescent="0.35">
      <c r="A40" s="34">
        <f>A38+1</f>
        <v>15</v>
      </c>
      <c r="B40" s="34"/>
      <c r="C40" t="s">
        <v>82</v>
      </c>
    </row>
    <row r="41" spans="1:3" x14ac:dyDescent="0.35">
      <c r="A41" s="34"/>
      <c r="B41" s="34"/>
      <c r="C41" t="s">
        <v>83</v>
      </c>
    </row>
    <row r="42" spans="1:3" x14ac:dyDescent="0.35">
      <c r="A42" s="34"/>
      <c r="B42" s="34"/>
    </row>
    <row r="43" spans="1:3" x14ac:dyDescent="0.35">
      <c r="A43" s="34">
        <f>A40+1</f>
        <v>16</v>
      </c>
      <c r="B43" s="34"/>
      <c r="C43" t="s">
        <v>84</v>
      </c>
    </row>
    <row r="44" spans="1:3" x14ac:dyDescent="0.35">
      <c r="A44" s="34"/>
      <c r="B44" s="34"/>
      <c r="C44" t="s">
        <v>85</v>
      </c>
    </row>
    <row r="45" spans="1:3" x14ac:dyDescent="0.35">
      <c r="A45" s="34"/>
      <c r="B45" s="34"/>
    </row>
    <row r="46" spans="1:3" x14ac:dyDescent="0.35">
      <c r="A46" s="34">
        <f>A43+1</f>
        <v>17</v>
      </c>
      <c r="B46" s="34"/>
      <c r="C46" t="s">
        <v>90</v>
      </c>
    </row>
    <row r="47" spans="1:3" x14ac:dyDescent="0.35">
      <c r="A47" s="34"/>
    </row>
    <row r="48" spans="1:3" x14ac:dyDescent="0.35">
      <c r="A48" s="34">
        <f>A46+1</f>
        <v>18</v>
      </c>
      <c r="C48" t="s">
        <v>86</v>
      </c>
    </row>
    <row r="49" spans="1:3" x14ac:dyDescent="0.35">
      <c r="A49" s="34"/>
      <c r="C49" t="s">
        <v>87</v>
      </c>
    </row>
    <row r="50" spans="1:3" x14ac:dyDescent="0.35">
      <c r="A50" s="34"/>
    </row>
    <row r="51" spans="1:3" x14ac:dyDescent="0.35">
      <c r="A51" s="34"/>
    </row>
    <row r="52" spans="1:3" x14ac:dyDescent="0.35">
      <c r="A52" s="34"/>
    </row>
    <row r="53" spans="1:3" x14ac:dyDescent="0.35">
      <c r="A53" s="34"/>
    </row>
    <row r="54" spans="1:3" x14ac:dyDescent="0.35">
      <c r="A54" s="34"/>
    </row>
    <row r="55" spans="1:3" x14ac:dyDescent="0.35">
      <c r="A55" s="34"/>
    </row>
    <row r="56" spans="1:3" x14ac:dyDescent="0.35">
      <c r="A56" s="34"/>
    </row>
    <row r="57" spans="1:3" x14ac:dyDescent="0.35">
      <c r="A57" s="34"/>
    </row>
    <row r="58" spans="1:3" x14ac:dyDescent="0.35">
      <c r="A58" s="34"/>
    </row>
    <row r="59" spans="1:3" x14ac:dyDescent="0.35">
      <c r="A59" s="34"/>
    </row>
  </sheetData>
  <mergeCells count="2">
    <mergeCell ref="A1:C1"/>
    <mergeCell ref="E1:G1"/>
  </mergeCells>
  <pageMargins left="0.7" right="0.7" top="0.78740157499999996" bottom="0.78740157499999996" header="0.3" footer="0.3"/>
  <pageSetup paperSize="9" scale="76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pageSetUpPr fitToPage="1"/>
  </sheetPr>
  <dimension ref="B1:R49"/>
  <sheetViews>
    <sheetView showGridLines="0" tabSelected="1" topLeftCell="B1" zoomScaleNormal="100" workbookViewId="0">
      <selection activeCell="B29" sqref="B29"/>
    </sheetView>
  </sheetViews>
  <sheetFormatPr baseColWidth="10" defaultColWidth="9" defaultRowHeight="17.25" x14ac:dyDescent="0.35"/>
  <cols>
    <col min="1" max="1" width="1.75" customWidth="1"/>
    <col min="2" max="2" width="12.625" customWidth="1"/>
    <col min="3" max="3" width="35.375" customWidth="1"/>
    <col min="4" max="4" width="23.625" customWidth="1"/>
    <col min="5" max="5" width="11.5" customWidth="1"/>
    <col min="6" max="6" width="7.875" bestFit="1" customWidth="1"/>
    <col min="7" max="7" width="7.875" hidden="1" customWidth="1"/>
    <col min="8" max="10" width="3.25" bestFit="1" customWidth="1"/>
    <col min="11" max="11" width="7.25" bestFit="1" customWidth="1"/>
    <col min="12" max="12" width="5.75" bestFit="1" customWidth="1"/>
    <col min="13" max="14" width="8.75" customWidth="1"/>
    <col min="15" max="15" width="16.375" customWidth="1"/>
    <col min="17" max="17" width="12" bestFit="1" customWidth="1"/>
    <col min="18" max="18" width="13" bestFit="1" customWidth="1"/>
  </cols>
  <sheetData>
    <row r="1" spans="2:17" ht="28.5" customHeight="1" x14ac:dyDescent="0.35">
      <c r="B1" s="4" t="s">
        <v>5</v>
      </c>
      <c r="C1" s="2"/>
      <c r="D1" s="2"/>
      <c r="Q1" s="20" t="s">
        <v>63</v>
      </c>
    </row>
    <row r="2" spans="2:17" x14ac:dyDescent="0.35">
      <c r="B2" s="15" t="s">
        <v>22</v>
      </c>
      <c r="C2" s="1"/>
      <c r="D2" s="1"/>
      <c r="F2" s="14" t="s">
        <v>0</v>
      </c>
      <c r="G2" s="14"/>
      <c r="H2" s="5" t="s">
        <v>10</v>
      </c>
      <c r="J2" s="1"/>
      <c r="K2" s="14"/>
      <c r="L2" s="14"/>
      <c r="Q2" s="21" t="s">
        <v>64</v>
      </c>
    </row>
    <row r="3" spans="2:17" x14ac:dyDescent="0.35">
      <c r="B3" s="15" t="s">
        <v>23</v>
      </c>
      <c r="C3" s="1"/>
      <c r="D3" s="1"/>
      <c r="F3" s="14" t="s">
        <v>1</v>
      </c>
      <c r="G3" s="14"/>
      <c r="H3" s="1" t="s">
        <v>6</v>
      </c>
      <c r="J3" s="1"/>
      <c r="K3" s="14"/>
      <c r="L3" s="14"/>
      <c r="Q3" s="19" t="s">
        <v>65</v>
      </c>
    </row>
    <row r="4" spans="2:17" x14ac:dyDescent="0.35">
      <c r="C4" s="1"/>
      <c r="D4" s="1"/>
      <c r="I4" s="16"/>
      <c r="J4" s="1"/>
      <c r="Q4" s="19" t="s">
        <v>41</v>
      </c>
    </row>
    <row r="5" spans="2:17" ht="21.75" x14ac:dyDescent="0.45">
      <c r="B5" s="17" t="s">
        <v>9</v>
      </c>
      <c r="C5" s="26"/>
      <c r="D5" s="27" t="str">
        <f>IF(MONTH(C8)&lt;6,"1/","2/")</f>
        <v>1/</v>
      </c>
      <c r="F5" s="1"/>
      <c r="G5" s="1"/>
      <c r="H5" s="6"/>
      <c r="I5" s="1"/>
      <c r="J5" s="1"/>
      <c r="K5" s="1"/>
      <c r="L5" s="1"/>
    </row>
    <row r="6" spans="2:17" x14ac:dyDescent="0.35">
      <c r="B6" s="1"/>
      <c r="C6" s="1"/>
      <c r="D6" s="1"/>
      <c r="F6" s="1"/>
      <c r="G6" s="1"/>
      <c r="H6" s="6"/>
      <c r="I6" s="1"/>
      <c r="J6" s="1"/>
      <c r="K6" s="1"/>
      <c r="L6" s="1"/>
    </row>
    <row r="7" spans="2:17" x14ac:dyDescent="0.35">
      <c r="B7" s="14" t="s">
        <v>8</v>
      </c>
      <c r="C7" s="74" t="str">
        <f>IF(SUMPRODUCT(-(B29:B40&lt;&gt;""))=0,"nichts eingegeben",(TEXT(MIN(B29:B40),"TT. MMMM JJJJJ")&amp;" - "&amp;TEXT(MAX(B29:B40),"TT. MMMM JJJJJ")))</f>
        <v>nichts eingegeben</v>
      </c>
      <c r="D7" s="75"/>
      <c r="F7" s="14" t="s">
        <v>18</v>
      </c>
      <c r="G7" s="14"/>
      <c r="H7" s="73" t="s">
        <v>2</v>
      </c>
      <c r="I7" s="73"/>
      <c r="J7" s="73"/>
      <c r="K7" s="73"/>
      <c r="L7" s="73"/>
      <c r="M7" s="73"/>
      <c r="N7" s="73"/>
    </row>
    <row r="8" spans="2:17" x14ac:dyDescent="0.35">
      <c r="B8" s="14" t="s">
        <v>3</v>
      </c>
      <c r="C8" s="76"/>
      <c r="D8" s="77"/>
      <c r="F8" s="1"/>
      <c r="G8" s="1"/>
      <c r="H8" s="73" t="s">
        <v>45</v>
      </c>
      <c r="I8" s="73"/>
      <c r="J8" s="73"/>
      <c r="K8" s="73"/>
      <c r="L8" s="73"/>
      <c r="M8" s="73"/>
      <c r="N8" s="73"/>
    </row>
    <row r="9" spans="2:17" x14ac:dyDescent="0.35">
      <c r="B9" s="14" t="s">
        <v>7</v>
      </c>
      <c r="C9" s="76"/>
      <c r="D9" s="77"/>
      <c r="F9" s="1"/>
      <c r="G9" s="1"/>
      <c r="H9" s="73" t="s">
        <v>12</v>
      </c>
      <c r="I9" s="73"/>
      <c r="J9" s="73"/>
      <c r="K9" s="73"/>
      <c r="L9" s="73"/>
      <c r="M9" s="73"/>
      <c r="N9" s="73"/>
    </row>
    <row r="10" spans="2:17" x14ac:dyDescent="0.35">
      <c r="B10" s="1"/>
      <c r="C10" s="1"/>
      <c r="D10" s="1"/>
      <c r="F10" s="14" t="s">
        <v>24</v>
      </c>
      <c r="G10" s="14"/>
      <c r="H10" s="73" t="s">
        <v>24</v>
      </c>
      <c r="I10" s="73"/>
      <c r="J10" s="73"/>
      <c r="K10" s="73"/>
      <c r="L10" s="73"/>
      <c r="M10" s="73"/>
      <c r="N10" s="73"/>
    </row>
    <row r="11" spans="2:17" x14ac:dyDescent="0.35">
      <c r="B11" s="1"/>
      <c r="C11" s="1"/>
      <c r="D11" s="1"/>
      <c r="F11" s="14" t="s">
        <v>40</v>
      </c>
      <c r="G11" s="14"/>
      <c r="H11" s="73" t="s">
        <v>40</v>
      </c>
      <c r="I11" s="73"/>
      <c r="J11" s="73"/>
      <c r="K11" s="73"/>
      <c r="L11" s="73"/>
      <c r="M11" s="73"/>
      <c r="N11" s="73"/>
    </row>
    <row r="13" spans="2:17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44"/>
      <c r="M13" s="1"/>
    </row>
    <row r="14" spans="2:17" x14ac:dyDescent="0.35">
      <c r="B14" s="31" t="s">
        <v>19</v>
      </c>
      <c r="C14" s="32"/>
      <c r="D14" s="32"/>
      <c r="E14" s="33"/>
      <c r="H14" s="3" t="s">
        <v>66</v>
      </c>
      <c r="L14" s="44"/>
      <c r="M14" s="1"/>
    </row>
    <row r="15" spans="2:17" x14ac:dyDescent="0.35">
      <c r="B15" s="7" t="s">
        <v>2</v>
      </c>
      <c r="C15" s="9" t="str">
        <f>H7</f>
        <v>Name</v>
      </c>
      <c r="D15" s="9"/>
      <c r="E15" s="10"/>
      <c r="F15" s="1"/>
      <c r="G15" s="1"/>
      <c r="H15" s="58" t="s">
        <v>67</v>
      </c>
      <c r="I15" s="1"/>
      <c r="J15" s="1"/>
      <c r="K15" s="1"/>
      <c r="L15" s="44"/>
      <c r="M15" s="1"/>
    </row>
    <row r="16" spans="2:17" x14ac:dyDescent="0.35">
      <c r="B16" s="7" t="s">
        <v>17</v>
      </c>
      <c r="C16" s="9">
        <f>C9</f>
        <v>0</v>
      </c>
      <c r="D16" s="9"/>
      <c r="E16" s="10"/>
      <c r="F16" s="1"/>
      <c r="G16" s="1"/>
      <c r="H16" s="1"/>
      <c r="I16" s="1"/>
      <c r="J16" s="1"/>
      <c r="K16" s="1"/>
      <c r="L16" s="44"/>
      <c r="M16" s="1"/>
    </row>
    <row r="17" spans="2:18" x14ac:dyDescent="0.35">
      <c r="B17" s="8" t="s">
        <v>8</v>
      </c>
      <c r="C17" s="11" t="str">
        <f>C7</f>
        <v>nichts eingegeben</v>
      </c>
      <c r="D17" s="11"/>
      <c r="E17" s="12"/>
      <c r="F17" s="1"/>
      <c r="G17" s="1"/>
      <c r="H17" s="3" t="s">
        <v>88</v>
      </c>
      <c r="I17" s="1"/>
      <c r="J17" s="1"/>
      <c r="K17" s="1"/>
      <c r="L17" s="44"/>
      <c r="M17" s="1"/>
    </row>
    <row r="18" spans="2:18" x14ac:dyDescent="0.35">
      <c r="B18" s="8" t="s">
        <v>3</v>
      </c>
      <c r="C18" s="11">
        <f>C8</f>
        <v>0</v>
      </c>
      <c r="D18" s="11"/>
      <c r="E18" s="12"/>
      <c r="F18" s="1"/>
      <c r="G18" s="1"/>
      <c r="H18" s="1"/>
      <c r="I18" s="1"/>
      <c r="J18" s="1"/>
      <c r="K18" s="1"/>
      <c r="L18" s="44"/>
      <c r="M18" s="1"/>
    </row>
    <row r="19" spans="2:18" x14ac:dyDescent="0.35">
      <c r="B19" s="8" t="s">
        <v>27</v>
      </c>
      <c r="C19" s="13">
        <f>Abrechnung!$O$44</f>
        <v>0</v>
      </c>
      <c r="D19" s="13"/>
      <c r="E19" s="12"/>
      <c r="F19" s="1"/>
      <c r="G19" s="1"/>
      <c r="H19" s="1"/>
      <c r="I19" s="1"/>
      <c r="J19" s="1"/>
      <c r="K19" s="1"/>
      <c r="L19" s="44"/>
      <c r="M19" s="1"/>
    </row>
    <row r="20" spans="2:18" x14ac:dyDescent="0.35">
      <c r="L20" s="44"/>
    </row>
    <row r="21" spans="2:18" x14ac:dyDescent="0.35">
      <c r="L21" s="44"/>
    </row>
    <row r="22" spans="2:18" x14ac:dyDescent="0.35">
      <c r="B22" s="18" t="s">
        <v>30</v>
      </c>
      <c r="E22" s="18" t="s">
        <v>20</v>
      </c>
      <c r="F22" s="18"/>
      <c r="G22" s="18"/>
      <c r="H22" s="18"/>
      <c r="I22" s="18"/>
      <c r="J22" s="18"/>
      <c r="K22" s="18"/>
      <c r="L22" s="44"/>
      <c r="M22" s="18" t="s">
        <v>46</v>
      </c>
    </row>
    <row r="23" spans="2:18" x14ac:dyDescent="0.35">
      <c r="E23" s="19"/>
      <c r="F23" s="19"/>
      <c r="G23" s="19"/>
      <c r="H23" s="19"/>
      <c r="I23" s="19"/>
      <c r="J23" s="19"/>
      <c r="K23" s="19"/>
      <c r="L23" s="44"/>
      <c r="M23" s="30"/>
      <c r="N23" s="30"/>
    </row>
    <row r="24" spans="2:18" x14ac:dyDescent="0.35">
      <c r="L24" s="44"/>
      <c r="M24" s="36"/>
      <c r="N24" s="55"/>
    </row>
    <row r="25" spans="2:18" x14ac:dyDescent="0.35">
      <c r="B25" s="29" t="s">
        <v>31</v>
      </c>
      <c r="C25" s="29"/>
      <c r="E25" s="29" t="s">
        <v>61</v>
      </c>
      <c r="F25" s="29"/>
      <c r="G25" s="29"/>
      <c r="H25" s="29"/>
      <c r="I25" s="29"/>
      <c r="J25" s="29"/>
      <c r="K25" s="35"/>
      <c r="L25" s="35"/>
      <c r="M25" s="35" t="s">
        <v>21</v>
      </c>
    </row>
    <row r="27" spans="2:18" x14ac:dyDescent="0.35">
      <c r="B27" s="3" t="str">
        <f>"Abrechnung von " &amp;C15</f>
        <v>Abrechnung von Name</v>
      </c>
    </row>
    <row r="28" spans="2:18" ht="78.75" customHeight="1" x14ac:dyDescent="0.35">
      <c r="B28" s="37" t="s">
        <v>4</v>
      </c>
      <c r="C28" s="37" t="s">
        <v>11</v>
      </c>
      <c r="D28" s="37" t="s">
        <v>12</v>
      </c>
      <c r="E28" s="37" t="s">
        <v>62</v>
      </c>
      <c r="F28" s="37" t="s">
        <v>13</v>
      </c>
      <c r="G28" s="37" t="s">
        <v>60</v>
      </c>
      <c r="H28" s="48" t="s">
        <v>48</v>
      </c>
      <c r="I28" s="48" t="s">
        <v>49</v>
      </c>
      <c r="J28" s="48" t="s">
        <v>50</v>
      </c>
      <c r="K28" s="50" t="s">
        <v>51</v>
      </c>
      <c r="L28" s="48" t="s">
        <v>47</v>
      </c>
      <c r="M28" s="38" t="s">
        <v>15</v>
      </c>
      <c r="N28" s="38" t="s">
        <v>16</v>
      </c>
      <c r="O28" s="37" t="s">
        <v>14</v>
      </c>
    </row>
    <row r="29" spans="2:18" x14ac:dyDescent="0.35">
      <c r="B29" s="45"/>
      <c r="C29" s="46"/>
      <c r="D29" s="46"/>
      <c r="E29" s="46"/>
      <c r="F29" s="56">
        <f t="shared" ref="F29:F40" si="0">IF(E29="&lt; 8 Stunden",8,IF(E29="8-24 Stunden",12,IF(E29="&gt; 24 Stunden",24,0)))</f>
        <v>0</v>
      </c>
      <c r="G29" s="49">
        <f>Tabelle1[[#This Row],[Tagegeld]]-Tabelle1[[#This Row],[Abzüge]]</f>
        <v>0</v>
      </c>
      <c r="H29" s="53">
        <v>0</v>
      </c>
      <c r="I29" s="53">
        <v>0</v>
      </c>
      <c r="J29" s="53">
        <v>0</v>
      </c>
      <c r="K29" s="56">
        <f>IF(Tabelle1[[#This Row],[Tagegeld]]&lt;VLOOKUP(CONCATENATE(Tabelle1[[#This Row],[Frühstück]],Tabelle1[[#This Row],[Mittagessen]],Tabelle1[[#This Row],[Abendessen]]),$Q$29:$R$36,2,FALSE),0,VLOOKUP(CONCATENATE(Tabelle1[[#This Row],[Frühstück]],Tabelle1[[#This Row],[Mittagessen]],Tabelle1[[#This Row],[Abendessen]]),$Q$29:$R$36,2,FALSE))</f>
        <v>0</v>
      </c>
      <c r="L29" s="54"/>
      <c r="M29" s="47"/>
      <c r="N29" s="57">
        <f>IF(Tabelle1[[#This Row],[Fahr-gemeinschaft]]="X",M29*0.35,M29*0.3)</f>
        <v>0</v>
      </c>
      <c r="O29" s="57">
        <f>Tabelle1[[#This Row],[Hilfsspalte2]]+N29</f>
        <v>0</v>
      </c>
      <c r="Q29" s="20" t="s">
        <v>52</v>
      </c>
      <c r="R29" s="51">
        <v>2</v>
      </c>
    </row>
    <row r="30" spans="2:18" x14ac:dyDescent="0.35">
      <c r="B30" s="45"/>
      <c r="C30" s="46"/>
      <c r="D30" s="46"/>
      <c r="E30" s="46"/>
      <c r="F30" s="56">
        <f t="shared" si="0"/>
        <v>0</v>
      </c>
      <c r="G30" s="49">
        <f>Tabelle1[[#This Row],[Tagegeld]]-Tabelle1[[#This Row],[Abzüge]]</f>
        <v>0</v>
      </c>
      <c r="H30" s="53">
        <v>0</v>
      </c>
      <c r="I30" s="53">
        <v>0</v>
      </c>
      <c r="J30" s="53">
        <v>0</v>
      </c>
      <c r="K30" s="56">
        <f>IF(Tabelle1[[#This Row],[Tagegeld]]&lt;VLOOKUP(CONCATENATE(Tabelle1[[#This Row],[Frühstück]],Tabelle1[[#This Row],[Mittagessen]],Tabelle1[[#This Row],[Abendessen]]),$Q$29:$R$36,2,FALSE),0,VLOOKUP(CONCATENATE(Tabelle1[[#This Row],[Frühstück]],Tabelle1[[#This Row],[Mittagessen]],Tabelle1[[#This Row],[Abendessen]]),$Q$29:$R$36,2,FALSE))</f>
        <v>0</v>
      </c>
      <c r="L30" s="54"/>
      <c r="M30" s="47"/>
      <c r="N30" s="57">
        <f>IF(Tabelle1[[#This Row],[Fahr-gemeinschaft]]="X",M30*0.35,M30*0.3)</f>
        <v>0</v>
      </c>
      <c r="O30" s="57">
        <f>Tabelle1[[#This Row],[Hilfsspalte2]]+N30</f>
        <v>0</v>
      </c>
      <c r="Q30" s="20" t="s">
        <v>53</v>
      </c>
      <c r="R30" s="51">
        <v>5</v>
      </c>
    </row>
    <row r="31" spans="2:18" x14ac:dyDescent="0.35">
      <c r="B31" s="45"/>
      <c r="C31" s="46"/>
      <c r="D31" s="46"/>
      <c r="E31" s="46"/>
      <c r="F31" s="56">
        <f t="shared" si="0"/>
        <v>0</v>
      </c>
      <c r="G31" s="49">
        <f>Tabelle1[[#This Row],[Tagegeld]]-Tabelle1[[#This Row],[Abzüge]]</f>
        <v>0</v>
      </c>
      <c r="H31" s="53">
        <v>0</v>
      </c>
      <c r="I31" s="53">
        <v>0</v>
      </c>
      <c r="J31" s="53">
        <v>0</v>
      </c>
      <c r="K31" s="56">
        <f>IF(Tabelle1[[#This Row],[Tagegeld]]&lt;VLOOKUP(CONCATENATE(Tabelle1[[#This Row],[Frühstück]],Tabelle1[[#This Row],[Mittagessen]],Tabelle1[[#This Row],[Abendessen]]),$Q$29:$R$36,2,FALSE),0,VLOOKUP(CONCATENATE(Tabelle1[[#This Row],[Frühstück]],Tabelle1[[#This Row],[Mittagessen]],Tabelle1[[#This Row],[Abendessen]]),$Q$29:$R$36,2,FALSE))</f>
        <v>0</v>
      </c>
      <c r="L31" s="54"/>
      <c r="M31" s="47"/>
      <c r="N31" s="57">
        <f>IF(Tabelle1[[#This Row],[Fahr-gemeinschaft]]="X",M31*0.35,M31*0.3)</f>
        <v>0</v>
      </c>
      <c r="O31" s="57">
        <f>Tabelle1[[#This Row],[Hilfsspalte2]]+N31</f>
        <v>0</v>
      </c>
      <c r="Q31" s="20" t="s">
        <v>54</v>
      </c>
      <c r="R31" s="51">
        <v>5</v>
      </c>
    </row>
    <row r="32" spans="2:18" x14ac:dyDescent="0.35">
      <c r="B32" s="45"/>
      <c r="C32" s="46"/>
      <c r="D32" s="46"/>
      <c r="E32" s="46"/>
      <c r="F32" s="56">
        <f t="shared" si="0"/>
        <v>0</v>
      </c>
      <c r="G32" s="49">
        <f>Tabelle1[[#This Row],[Tagegeld]]-Tabelle1[[#This Row],[Abzüge]]</f>
        <v>0</v>
      </c>
      <c r="H32" s="53">
        <v>0</v>
      </c>
      <c r="I32" s="53">
        <v>0</v>
      </c>
      <c r="J32" s="53">
        <v>0</v>
      </c>
      <c r="K32" s="56">
        <f>IF(Tabelle1[[#This Row],[Tagegeld]]&lt;VLOOKUP(CONCATENATE(Tabelle1[[#This Row],[Frühstück]],Tabelle1[[#This Row],[Mittagessen]],Tabelle1[[#This Row],[Abendessen]]),$Q$29:$R$36,2,FALSE),0,VLOOKUP(CONCATENATE(Tabelle1[[#This Row],[Frühstück]],Tabelle1[[#This Row],[Mittagessen]],Tabelle1[[#This Row],[Abendessen]]),$Q$29:$R$36,2,FALSE))</f>
        <v>0</v>
      </c>
      <c r="L32" s="54"/>
      <c r="M32" s="47"/>
      <c r="N32" s="57">
        <f>IF(Tabelle1[[#This Row],[Fahr-gemeinschaft]]="X",M32*0.35,M32*0.3)</f>
        <v>0</v>
      </c>
      <c r="O32" s="57">
        <f>Tabelle1[[#This Row],[Hilfsspalte2]]+N32</f>
        <v>0</v>
      </c>
      <c r="Q32" s="20" t="s">
        <v>55</v>
      </c>
      <c r="R32" s="51">
        <v>7</v>
      </c>
    </row>
    <row r="33" spans="2:18" x14ac:dyDescent="0.35">
      <c r="B33" s="45"/>
      <c r="C33" s="46"/>
      <c r="D33" s="46"/>
      <c r="E33" s="46"/>
      <c r="F33" s="56">
        <f t="shared" si="0"/>
        <v>0</v>
      </c>
      <c r="G33" s="49">
        <f>Tabelle1[[#This Row],[Tagegeld]]-Tabelle1[[#This Row],[Abzüge]]</f>
        <v>0</v>
      </c>
      <c r="H33" s="53">
        <v>0</v>
      </c>
      <c r="I33" s="53">
        <v>0</v>
      </c>
      <c r="J33" s="53">
        <v>0</v>
      </c>
      <c r="K33" s="56">
        <f>IF(Tabelle1[[#This Row],[Tagegeld]]&lt;VLOOKUP(CONCATENATE(Tabelle1[[#This Row],[Frühstück]],Tabelle1[[#This Row],[Mittagessen]],Tabelle1[[#This Row],[Abendessen]]),$Q$29:$R$36,2,FALSE),0,VLOOKUP(CONCATENATE(Tabelle1[[#This Row],[Frühstück]],Tabelle1[[#This Row],[Mittagessen]],Tabelle1[[#This Row],[Abendessen]]),$Q$29:$R$36,2,FALSE))</f>
        <v>0</v>
      </c>
      <c r="L33" s="54"/>
      <c r="M33" s="47"/>
      <c r="N33" s="57">
        <f>IF(Tabelle1[[#This Row],[Fahr-gemeinschaft]]="X",M33*0.35,M33*0.3)</f>
        <v>0</v>
      </c>
      <c r="O33" s="57">
        <f>Tabelle1[[#This Row],[Hilfsspalte2]]+N33</f>
        <v>0</v>
      </c>
      <c r="Q33" s="20" t="s">
        <v>56</v>
      </c>
      <c r="R33" s="51">
        <v>7</v>
      </c>
    </row>
    <row r="34" spans="2:18" x14ac:dyDescent="0.35">
      <c r="B34" s="45"/>
      <c r="C34" s="46"/>
      <c r="D34" s="46"/>
      <c r="E34" s="46"/>
      <c r="F34" s="56">
        <f t="shared" si="0"/>
        <v>0</v>
      </c>
      <c r="G34" s="49">
        <f>Tabelle1[[#This Row],[Tagegeld]]-Tabelle1[[#This Row],[Abzüge]]</f>
        <v>0</v>
      </c>
      <c r="H34" s="53">
        <v>0</v>
      </c>
      <c r="I34" s="53">
        <v>0</v>
      </c>
      <c r="J34" s="53">
        <v>0</v>
      </c>
      <c r="K34" s="56">
        <f>IF(Tabelle1[[#This Row],[Tagegeld]]&lt;VLOOKUP(CONCATENATE(Tabelle1[[#This Row],[Frühstück]],Tabelle1[[#This Row],[Mittagessen]],Tabelle1[[#This Row],[Abendessen]]),$Q$29:$R$36,2,FALSE),0,VLOOKUP(CONCATENATE(Tabelle1[[#This Row],[Frühstück]],Tabelle1[[#This Row],[Mittagessen]],Tabelle1[[#This Row],[Abendessen]]),$Q$29:$R$36,2,FALSE))</f>
        <v>0</v>
      </c>
      <c r="L34" s="54"/>
      <c r="M34" s="47"/>
      <c r="N34" s="57">
        <f>IF(Tabelle1[[#This Row],[Fahr-gemeinschaft]]="X",M34*0.35,M34*0.3)</f>
        <v>0</v>
      </c>
      <c r="O34" s="57">
        <f>Tabelle1[[#This Row],[Hilfsspalte2]]+N34</f>
        <v>0</v>
      </c>
      <c r="Q34" s="20" t="s">
        <v>57</v>
      </c>
      <c r="R34" s="51">
        <v>10</v>
      </c>
    </row>
    <row r="35" spans="2:18" x14ac:dyDescent="0.35">
      <c r="B35" s="45"/>
      <c r="C35" s="46"/>
      <c r="D35" s="46"/>
      <c r="E35" s="46"/>
      <c r="F35" s="56">
        <f t="shared" si="0"/>
        <v>0</v>
      </c>
      <c r="G35" s="49">
        <f>Tabelle1[[#This Row],[Tagegeld]]-Tabelle1[[#This Row],[Abzüge]]</f>
        <v>0</v>
      </c>
      <c r="H35" s="53">
        <v>0</v>
      </c>
      <c r="I35" s="53">
        <v>0</v>
      </c>
      <c r="J35" s="53">
        <v>0</v>
      </c>
      <c r="K35" s="56">
        <f>IF(Tabelle1[[#This Row],[Tagegeld]]&lt;VLOOKUP(CONCATENATE(Tabelle1[[#This Row],[Frühstück]],Tabelle1[[#This Row],[Mittagessen]],Tabelle1[[#This Row],[Abendessen]]),$Q$29:$R$36,2,FALSE),0,VLOOKUP(CONCATENATE(Tabelle1[[#This Row],[Frühstück]],Tabelle1[[#This Row],[Mittagessen]],Tabelle1[[#This Row],[Abendessen]]),$Q$29:$R$36,2,FALSE))</f>
        <v>0</v>
      </c>
      <c r="L35" s="54"/>
      <c r="M35" s="47"/>
      <c r="N35" s="57">
        <f>IF(Tabelle1[[#This Row],[Fahr-gemeinschaft]]="X",M35*0.35,M35*0.3)</f>
        <v>0</v>
      </c>
      <c r="O35" s="57">
        <f>Tabelle1[[#This Row],[Hilfsspalte2]]+N35</f>
        <v>0</v>
      </c>
      <c r="Q35" s="20" t="s">
        <v>58</v>
      </c>
      <c r="R35" s="51">
        <v>12</v>
      </c>
    </row>
    <row r="36" spans="2:18" x14ac:dyDescent="0.35">
      <c r="B36" s="45"/>
      <c r="C36" s="46"/>
      <c r="D36" s="46"/>
      <c r="E36" s="46"/>
      <c r="F36" s="56">
        <f t="shared" si="0"/>
        <v>0</v>
      </c>
      <c r="G36" s="49">
        <f>Tabelle1[[#This Row],[Tagegeld]]-Tabelle1[[#This Row],[Abzüge]]</f>
        <v>0</v>
      </c>
      <c r="H36" s="53">
        <v>0</v>
      </c>
      <c r="I36" s="53">
        <v>0</v>
      </c>
      <c r="J36" s="53">
        <v>0</v>
      </c>
      <c r="K36" s="56">
        <f>IF(Tabelle1[[#This Row],[Tagegeld]]&lt;VLOOKUP(CONCATENATE(Tabelle1[[#This Row],[Frühstück]],Tabelle1[[#This Row],[Mittagessen]],Tabelle1[[#This Row],[Abendessen]]),$Q$29:$R$36,2,FALSE),0,VLOOKUP(CONCATENATE(Tabelle1[[#This Row],[Frühstück]],Tabelle1[[#This Row],[Mittagessen]],Tabelle1[[#This Row],[Abendessen]]),$Q$29:$R$36,2,FALSE))</f>
        <v>0</v>
      </c>
      <c r="L36" s="54"/>
      <c r="M36" s="47"/>
      <c r="N36" s="57">
        <f>IF(Tabelle1[[#This Row],[Fahr-gemeinschaft]]="X",M36*0.35,M36*0.3)</f>
        <v>0</v>
      </c>
      <c r="O36" s="57">
        <f>Tabelle1[[#This Row],[Hilfsspalte2]]+N36</f>
        <v>0</v>
      </c>
      <c r="Q36" s="52" t="s">
        <v>59</v>
      </c>
      <c r="R36" s="51">
        <v>0</v>
      </c>
    </row>
    <row r="37" spans="2:18" x14ac:dyDescent="0.35">
      <c r="B37" s="45"/>
      <c r="C37" s="46"/>
      <c r="D37" s="46"/>
      <c r="E37" s="46"/>
      <c r="F37" s="56">
        <f t="shared" si="0"/>
        <v>0</v>
      </c>
      <c r="G37" s="49">
        <f>Tabelle1[[#This Row],[Tagegeld]]-Tabelle1[[#This Row],[Abzüge]]</f>
        <v>0</v>
      </c>
      <c r="H37" s="53">
        <v>0</v>
      </c>
      <c r="I37" s="53">
        <v>0</v>
      </c>
      <c r="J37" s="53">
        <v>0</v>
      </c>
      <c r="K37" s="56">
        <f>IF(Tabelle1[[#This Row],[Tagegeld]]&lt;VLOOKUP(CONCATENATE(Tabelle1[[#This Row],[Frühstück]],Tabelle1[[#This Row],[Mittagessen]],Tabelle1[[#This Row],[Abendessen]]),$Q$29:$R$36,2,FALSE),0,VLOOKUP(CONCATENATE(Tabelle1[[#This Row],[Frühstück]],Tabelle1[[#This Row],[Mittagessen]],Tabelle1[[#This Row],[Abendessen]]),$Q$29:$R$36,2,FALSE))</f>
        <v>0</v>
      </c>
      <c r="L37" s="54"/>
      <c r="M37" s="47"/>
      <c r="N37" s="57">
        <f>IF(Tabelle1[[#This Row],[Fahr-gemeinschaft]]="X",M37*0.35,M37*0.3)</f>
        <v>0</v>
      </c>
      <c r="O37" s="57">
        <f>Tabelle1[[#This Row],[Hilfsspalte2]]+N37</f>
        <v>0</v>
      </c>
    </row>
    <row r="38" spans="2:18" x14ac:dyDescent="0.35">
      <c r="B38" s="45"/>
      <c r="C38" s="46"/>
      <c r="D38" s="46"/>
      <c r="E38" s="46"/>
      <c r="F38" s="56">
        <f t="shared" si="0"/>
        <v>0</v>
      </c>
      <c r="G38" s="49">
        <f>Tabelle1[[#This Row],[Tagegeld]]-Tabelle1[[#This Row],[Abzüge]]</f>
        <v>0</v>
      </c>
      <c r="H38" s="53">
        <v>0</v>
      </c>
      <c r="I38" s="53">
        <v>0</v>
      </c>
      <c r="J38" s="53">
        <v>0</v>
      </c>
      <c r="K38" s="56">
        <f>IF(Tabelle1[[#This Row],[Tagegeld]]&lt;VLOOKUP(CONCATENATE(Tabelle1[[#This Row],[Frühstück]],Tabelle1[[#This Row],[Mittagessen]],Tabelle1[[#This Row],[Abendessen]]),$Q$29:$R$36,2,FALSE),0,VLOOKUP(CONCATENATE(Tabelle1[[#This Row],[Frühstück]],Tabelle1[[#This Row],[Mittagessen]],Tabelle1[[#This Row],[Abendessen]]),$Q$29:$R$36,2,FALSE))</f>
        <v>0</v>
      </c>
      <c r="L38" s="54"/>
      <c r="M38" s="47"/>
      <c r="N38" s="57">
        <f>IF(Tabelle1[[#This Row],[Fahr-gemeinschaft]]="X",M38*0.35,M38*0.3)</f>
        <v>0</v>
      </c>
      <c r="O38" s="57">
        <f>Tabelle1[[#This Row],[Hilfsspalte2]]+N38</f>
        <v>0</v>
      </c>
    </row>
    <row r="39" spans="2:18" x14ac:dyDescent="0.35">
      <c r="B39" s="60"/>
      <c r="C39" s="61"/>
      <c r="D39" s="61"/>
      <c r="E39" s="61"/>
      <c r="F39" s="56">
        <f t="shared" si="0"/>
        <v>0</v>
      </c>
      <c r="G39" s="63">
        <f>Tabelle1[[#This Row],[Tagegeld]]-Tabelle1[[#This Row],[Abzüge]]</f>
        <v>0</v>
      </c>
      <c r="H39" s="53">
        <v>0</v>
      </c>
      <c r="I39" s="53">
        <v>0</v>
      </c>
      <c r="J39" s="53">
        <v>0</v>
      </c>
      <c r="K39" s="62">
        <f>IF(Tabelle1[[#This Row],[Tagegeld]]&lt;VLOOKUP(CONCATENATE(Tabelle1[[#This Row],[Frühstück]],Tabelle1[[#This Row],[Mittagessen]],Tabelle1[[#This Row],[Abendessen]]),$Q$29:$R$36,2,FALSE),0,VLOOKUP(CONCATENATE(Tabelle1[[#This Row],[Frühstück]],Tabelle1[[#This Row],[Mittagessen]],Tabelle1[[#This Row],[Abendessen]]),$Q$29:$R$36,2,FALSE))</f>
        <v>0</v>
      </c>
      <c r="L39" s="64"/>
      <c r="M39" s="65"/>
      <c r="N39" s="66">
        <f>IF(Tabelle1[[#This Row],[Fahr-gemeinschaft]]="X",M39*0.35,M39*0.3)</f>
        <v>0</v>
      </c>
      <c r="O39" s="66">
        <f>Tabelle1[[#This Row],[Hilfsspalte2]]+N39</f>
        <v>0</v>
      </c>
    </row>
    <row r="40" spans="2:18" x14ac:dyDescent="0.35">
      <c r="B40" s="60"/>
      <c r="C40" s="61"/>
      <c r="D40" s="61"/>
      <c r="E40" s="61"/>
      <c r="F40" s="56">
        <f t="shared" si="0"/>
        <v>0</v>
      </c>
      <c r="G40" s="63">
        <f>Tabelle1[[#This Row],[Tagegeld]]-Tabelle1[[#This Row],[Abzüge]]</f>
        <v>0</v>
      </c>
      <c r="H40" s="53">
        <v>0</v>
      </c>
      <c r="I40" s="53">
        <v>0</v>
      </c>
      <c r="J40" s="53">
        <v>0</v>
      </c>
      <c r="K40" s="62">
        <f>IF(Tabelle1[[#This Row],[Tagegeld]]&lt;VLOOKUP(CONCATENATE(Tabelle1[[#This Row],[Frühstück]],Tabelle1[[#This Row],[Mittagessen]],Tabelle1[[#This Row],[Abendessen]]),$Q$29:$R$36,2,FALSE),0,VLOOKUP(CONCATENATE(Tabelle1[[#This Row],[Frühstück]],Tabelle1[[#This Row],[Mittagessen]],Tabelle1[[#This Row],[Abendessen]]),$Q$29:$R$36,2,FALSE))</f>
        <v>0</v>
      </c>
      <c r="L40" s="64"/>
      <c r="M40" s="65"/>
      <c r="N40" s="66">
        <f>IF(Tabelle1[[#This Row],[Fahr-gemeinschaft]]="X",M40*0.35,M40*0.3)</f>
        <v>0</v>
      </c>
      <c r="O40" s="66">
        <f>Tabelle1[[#This Row],[Hilfsspalte2]]+N40</f>
        <v>0</v>
      </c>
    </row>
    <row r="41" spans="2:18" x14ac:dyDescent="0.35">
      <c r="B41" s="67"/>
      <c r="C41" s="68"/>
      <c r="D41" s="68"/>
      <c r="E41" s="68"/>
      <c r="F41" s="68"/>
      <c r="G41" s="68"/>
      <c r="H41" s="68"/>
      <c r="I41" s="68"/>
      <c r="J41" s="68"/>
      <c r="K41" s="68"/>
      <c r="L41" s="69"/>
      <c r="M41" s="70"/>
      <c r="N41" s="71" t="s">
        <v>25</v>
      </c>
      <c r="O41" s="70">
        <f>SUBTOTAL(109,Tabelle1[Gesamt])</f>
        <v>0</v>
      </c>
    </row>
    <row r="42" spans="2:18" x14ac:dyDescent="0.35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44"/>
      <c r="M42" s="39"/>
      <c r="N42" s="40" t="s">
        <v>28</v>
      </c>
      <c r="O42" s="41"/>
    </row>
    <row r="43" spans="2:18" ht="18" thickBot="1" x14ac:dyDescent="0.4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44"/>
      <c r="M43" s="39"/>
      <c r="N43" s="40" t="s">
        <v>29</v>
      </c>
      <c r="O43" s="41"/>
    </row>
    <row r="44" spans="2:18" x14ac:dyDescent="0.35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44"/>
      <c r="M44" s="42"/>
      <c r="N44" s="42" t="s">
        <v>26</v>
      </c>
      <c r="O44" s="42">
        <f>O41+O42+O43</f>
        <v>0</v>
      </c>
    </row>
    <row r="45" spans="2:18" x14ac:dyDescent="0.35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44"/>
      <c r="M45" s="24"/>
      <c r="N45" s="28"/>
      <c r="O45" s="25"/>
    </row>
    <row r="46" spans="2:18" x14ac:dyDescent="0.35">
      <c r="D46" s="43"/>
    </row>
    <row r="48" spans="2:18" x14ac:dyDescent="0.35">
      <c r="C48" s="20"/>
    </row>
    <row r="49" spans="3:3" x14ac:dyDescent="0.35">
      <c r="C49" s="21"/>
    </row>
  </sheetData>
  <sheetProtection selectLockedCells="1"/>
  <dataConsolidate/>
  <mergeCells count="8">
    <mergeCell ref="H10:N10"/>
    <mergeCell ref="H11:N11"/>
    <mergeCell ref="C7:D7"/>
    <mergeCell ref="C8:D8"/>
    <mergeCell ref="C9:D9"/>
    <mergeCell ref="H7:N7"/>
    <mergeCell ref="H8:N8"/>
    <mergeCell ref="H9:N9"/>
  </mergeCells>
  <dataValidations count="3">
    <dataValidation type="list" allowBlank="1" showInputMessage="1" showErrorMessage="1" sqref="E29:E40" xr:uid="{00000000-0002-0000-0100-000000000000}">
      <formula1>$Q$1:$Q$4</formula1>
    </dataValidation>
    <dataValidation type="textLength" operator="lessThanOrEqual" allowBlank="1" showInputMessage="1" showErrorMessage="1" sqref="H29:L40" xr:uid="{00000000-0002-0000-0100-000001000000}">
      <formula1>1</formula1>
    </dataValidation>
    <dataValidation operator="lessThanOrEqual" allowBlank="1" showInputMessage="1" showErrorMessage="1" sqref="F29:G40" xr:uid="{00000000-0002-0000-0100-000002000000}"/>
  </dataValidations>
  <printOptions horizontalCentered="1"/>
  <pageMargins left="0.51181102362204722" right="0.51181102362204722" top="0.51181102362204722" bottom="0.51181102362204722" header="0.23622047244094491" footer="0.23622047244094491"/>
  <pageSetup paperSize="9" scale="92" fitToHeight="0" orientation="landscape" horizontalDpi="360" verticalDpi="360" r:id="rId1"/>
  <headerFooter>
    <oddHeader>&amp;L&amp;K000000
&amp;RStand: Juli 2022</oddHeader>
    <oddFooter>&amp;L&amp;F&amp;C&amp;10Seite &amp;P von &amp;N</oddFooter>
  </headerFooter>
  <rowBreaks count="1" manualBreakCount="1">
    <brk id="26" max="14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Anleitung zum Ausfüllen</vt:lpstr>
      <vt:lpstr>Abrechnung</vt:lpstr>
      <vt:lpstr>Abrechnung!Druckbereich</vt:lpstr>
      <vt:lpstr>'Anleitung zum Ausfüllen'!Druckbereich</vt:lpstr>
      <vt:lpstr>Abrechnung!Drucktitel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Vera Zimmermann</cp:lastModifiedBy>
  <cp:lastPrinted>2026-01-15T11:02:17Z</cp:lastPrinted>
  <dcterms:created xsi:type="dcterms:W3CDTF">2006-09-15T19:15:53Z</dcterms:created>
  <dcterms:modified xsi:type="dcterms:W3CDTF">2026-01-15T11:03:06Z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1031</vt:i4>
  </property>
  <property fmtid="{D5CDD505-2E9C-101B-9397-08002B2CF9AE}" pid="3" name="_Version">
    <vt:lpwstr>0908</vt:lpwstr>
  </property>
  <property fmtid="{D5CDD505-2E9C-101B-9397-08002B2CF9AE}" pid="4" name="_TemplateID">
    <vt:lpwstr>TC100738771031</vt:lpwstr>
  </property>
</Properties>
</file>